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епутаты\РЕШЕНИЯ 2019-2024\Совет 13 от 28.05.2020 - ВКС\162-13. Отчет бюджета Л-Д за 2019 год\"/>
    </mc:Choice>
  </mc:AlternateContent>
  <bookViews>
    <workbookView xWindow="0" yWindow="0" windowWidth="23040" windowHeight="8832"/>
  </bookViews>
  <sheets>
    <sheet name="Доходы" sheetId="2" r:id="rId1"/>
  </sheets>
  <calcPr calcId="152511"/>
</workbook>
</file>

<file path=xl/calcChain.xml><?xml version="1.0" encoding="utf-8"?>
<calcChain xmlns="http://schemas.openxmlformats.org/spreadsheetml/2006/main">
  <c r="D21" i="2" l="1"/>
  <c r="D44" i="2"/>
  <c r="E44" i="2" s="1"/>
  <c r="C44" i="2"/>
  <c r="E48" i="2"/>
  <c r="D41" i="2"/>
  <c r="C41" i="2"/>
  <c r="E42" i="2"/>
  <c r="E37" i="2"/>
  <c r="E35" i="2"/>
  <c r="C52" i="2"/>
  <c r="C51" i="2" s="1"/>
  <c r="E24" i="2"/>
  <c r="D29" i="2"/>
  <c r="E29" i="2" s="1"/>
  <c r="C32" i="2"/>
  <c r="E43" i="2"/>
  <c r="C21" i="2"/>
  <c r="D52" i="2"/>
  <c r="D51" i="2" s="1"/>
  <c r="E51" i="2" s="1"/>
  <c r="C19" i="2"/>
  <c r="D16" i="2"/>
  <c r="E40" i="2"/>
  <c r="E18" i="2"/>
  <c r="D32" i="2"/>
  <c r="E32" i="2" s="1"/>
  <c r="C29" i="2"/>
  <c r="D26" i="2"/>
  <c r="E26" i="2" s="1"/>
  <c r="C26" i="2"/>
  <c r="D19" i="2"/>
  <c r="E19" i="2" s="1"/>
  <c r="C16" i="2"/>
  <c r="E36" i="2"/>
  <c r="E34" i="2"/>
  <c r="E56" i="2"/>
  <c r="E55" i="2"/>
  <c r="E54" i="2"/>
  <c r="E53" i="2"/>
  <c r="E50" i="2"/>
  <c r="E49" i="2"/>
  <c r="E47" i="2"/>
  <c r="E46" i="2"/>
  <c r="E39" i="2"/>
  <c r="E33" i="2"/>
  <c r="E30" i="2"/>
  <c r="E28" i="2"/>
  <c r="E27" i="2"/>
  <c r="E25" i="2"/>
  <c r="E23" i="2"/>
  <c r="E22" i="2"/>
  <c r="E20" i="2"/>
  <c r="E17" i="2"/>
  <c r="E52" i="2"/>
  <c r="C15" i="2" l="1"/>
  <c r="C14" i="2" s="1"/>
  <c r="D15" i="2"/>
  <c r="E15" i="2" s="1"/>
  <c r="E41" i="2"/>
  <c r="E21" i="2"/>
  <c r="D14" i="2"/>
  <c r="E14" i="2" s="1"/>
  <c r="E16" i="2"/>
</calcChain>
</file>

<file path=xl/sharedStrings.xml><?xml version="1.0" encoding="utf-8"?>
<sst xmlns="http://schemas.openxmlformats.org/spreadsheetml/2006/main" count="112" uniqueCount="111">
  <si>
    <t>Наименование показателя</t>
  </si>
  <si>
    <t>Код дохода по КД</t>
  </si>
  <si>
    <t>Исполнено</t>
  </si>
  <si>
    <t>1</t>
  </si>
  <si>
    <t>3</t>
  </si>
  <si>
    <t>4</t>
  </si>
  <si>
    <t>5</t>
  </si>
  <si>
    <t>Доходы бюджета - Всего</t>
  </si>
  <si>
    <t>000 8 50 00000 00 0000 000</t>
  </si>
  <si>
    <t>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</si>
  <si>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</si>
  <si>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</si>
  <si>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</si>
  <si>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</si>
  <si>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</si>
  <si>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000 1 03 00000 00 0000 000</t>
  </si>
  <si>
    <t>000 1 03 02000 01 0000 110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</si>
  <si>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</si>
  <si>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</si>
  <si>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</si>
  <si>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</si>
  <si>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Единый налог на вмененный доход для отдельных видов деятельности</t>
  </si>
  <si>
    <t>000 1 05 02000 02 0000 110</t>
  </si>
  <si>
    <t>Налог, взимаемый в связи с применением патентной системы налогообложения</t>
  </si>
  <si>
    <t>000 1 05 04000 02 0000 110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</si>
  <si>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</si>
  <si>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</si>
  <si>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</si>
  <si>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</si>
  <si>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Земельный налог</t>
  </si>
  <si>
    <t>000 1 06 06000 00 0000 110</t>
  </si>
  <si>
    <t>ГОСУДАРСТВЕННАЯ ПОШЛИНА</t>
  </si>
  <si>
    <t>000 1 08 00000 00 0000 000</t>
  </si>
  <si>
    <t>Государственная пошлина по делам, рассматриваемым в судах общей юрисдикции, мировыми судьями</t>
  </si>
  <si>
    <t>000 1 08 03000 01 0000 110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</si>
  <si>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</si>
  <si>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</si>
  <si>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</si>
  <si>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</si>
  <si>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Платежи от государственных и муниципальных унитарных предприятий</t>
  </si>
  <si>
    <t>000 1 11 07000 00 0000 120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</si>
  <si>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</si>
  <si>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</si>
  <si>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ПЛАТЕЖИ ПРИ ПОЛЬЗОВАНИИ ПРИРОДНЫМИ РЕСУРСАМИ</t>
  </si>
  <si>
    <t>000 1 12 00000 00 0000 000</t>
  </si>
  <si>
    <t>ДОХОДЫ ОТ ПРОДАЖИ МАТЕРИАЛЬНЫХ И НЕМАТЕРИАЛЬНЫХ АКТИВОВ</t>
  </si>
  <si>
    <t>000 1 14 00000 00 0000 000</t>
  </si>
  <si>
    <t>000 1 14 02000 00 0000 000</t>
  </si>
  <si>
    <t>000 1 14 06000 00 0000 430</t>
  </si>
  <si>
    <t>ШТРАФЫ, САНКЦИИ, ВОЗМЕЩЕНИЕ УЩЕРБА</t>
  </si>
  <si>
    <t>000 1 16 00000 00 0000 000</t>
  </si>
  <si>
    <t>ПРОЧИЕ НЕНАЛОГОВЫЕ ДОХОДЫ</t>
  </si>
  <si>
    <t>000 1 17 00000 00 0000 000</t>
  </si>
  <si>
    <t>БЕЗВОЗМЕЗДНЫЕ ПОСТУПЛЕНИЯ</t>
  </si>
  <si>
    <t>000 2 00 00000 00 0000 000</t>
  </si>
  <si>
    <t>000 2 02 00000 00 0000 000</t>
  </si>
  <si>
    <t>Дотации бюджетам субъектов Российской Федерации и муниципальных образований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</si>
  <si>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</si>
  <si>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</si>
  <si>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</si>
  <si>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% исполнения</t>
  </si>
  <si>
    <t>2</t>
  </si>
  <si>
    <t>НАЛОГИ НА ТОВАРЫ (РАБОТЫ, УСЛУГИ), РЕАЛИЗУЕМЫЕ НА ТЕРРИТОРИИ РФ</t>
  </si>
  <si>
    <t>Акцизы по подакцизным товарам (продукции), производимым на террит. РФ</t>
  </si>
  <si>
    <t>БЕЗВОЗМЕЗДНЫЕ ПОСТУПЛЕНИЯ ОТ ДРУГИХ БЮДЖЕТОВ БЮДЖЕТНОЙ СИСТЕМЫ РФ</t>
  </si>
  <si>
    <t>Субсидии бюджетам бюджетной системы  Рф (межбюджетные субсидии)</t>
  </si>
  <si>
    <t>Доходы, утвержденные
законом о бюджете,
нормативными правовыми актами
о бюджете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</si>
  <si>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</si>
  <si>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в том числе: замещение дотации на выравнивание бюджетной обеспеченности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</si>
  <si>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</si>
  <si>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к решению Совета депутатов</t>
  </si>
  <si>
    <t>Приложение №1</t>
  </si>
  <si>
    <t>000 1 14 01000 00 0000 410</t>
  </si>
  <si>
    <t>000 2 18 00000 00 0000 000</t>
  </si>
  <si>
    <t>Единый сельскохозяйственный налог</t>
  </si>
  <si>
    <t>000 1 05 03000 01 0000 110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</si>
  <si>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</si>
  <si>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Доходы от продажи квартир</t>
  </si>
  <si>
    <t>Доходы от реализации имущества, находящегося в госуд. и муниципальной собственности (за исключением движимого имущества бюджетных и автономных учреждений, а также имущества госуд. и муницип. унитарных предпр., в т. ч. казенных)</t>
  </si>
  <si>
    <t xml:space="preserve">Доходы    от    продажи    земельных    участков, находящихся в государственной и муницип. собственности </t>
  </si>
  <si>
    <t>000 2 02 10000 00 0000 151</t>
  </si>
  <si>
    <t>000 2 02 20000 00 0000 151</t>
  </si>
  <si>
    <t>000 2 02 30000 00 0000 151</t>
  </si>
  <si>
    <t>Субвенции бюджетам бюджетной системы РФ</t>
  </si>
  <si>
    <t>000 2 02 40000 00 0000 151</t>
  </si>
  <si>
    <t>Иные межбюджетные трансферты</t>
  </si>
  <si>
    <t>000 2 19 00000 04 0000 151</t>
  </si>
  <si>
    <t>000 1 13 00000 00 0000 000</t>
  </si>
  <si>
    <t>ДОХОДЫ ОТ ОКАЗАНИЯ ПЛАТНЫХ УСЛУГ (РАБОТ) И КОМПЕНСАЦИИ ЗАТРАТ ГОСУДАРСТВА</t>
  </si>
  <si>
    <t>Доходы от компенсации затрат государства</t>
  </si>
  <si>
    <t>Доходы от стдачи в аренду имущества, находящегося в оперативном управлении органов местного самоуправления государственных внебюджетных фондов и созданных ими учреждений (за исключением имущества бюджетных и автономных учреждений)</t>
  </si>
  <si>
    <t>Плата по соглашениям об установлении сервитута в отношении земельных участков, находящихся в государственной или муниципалной собственности</t>
  </si>
  <si>
    <t>000 1 11 05 300 00 0000 120</t>
  </si>
  <si>
    <t>Доходы от оказания платных услуг (работ)</t>
  </si>
  <si>
    <t>000 1 11 05030 00 0000 120</t>
  </si>
  <si>
    <t>000 1 11 05070 00 0000 120</t>
  </si>
  <si>
    <t>000 1 11 05010 00 0000 120</t>
  </si>
  <si>
    <t>000 1 11 05020 00 0000 120</t>
  </si>
  <si>
    <t>000 1 13 01000 00 0000 130</t>
  </si>
  <si>
    <t xml:space="preserve"> 000 1 13 02000 00 0000 130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</si>
  <si>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ли муниципальной собственности</t>
  </si>
  <si>
    <t>000 1 14 06300 00 0000 430</t>
  </si>
  <si>
    <t xml:space="preserve">Орехово-Зуевского городского округа </t>
  </si>
  <si>
    <t>Доходы, получаемые  в  виде  арендной  платы 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</si>
  <si>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Глава Орехово-Зуевского  </t>
  </si>
  <si>
    <t>городского округа Московской области</t>
  </si>
  <si>
    <t>_______________________Г.О. Панин</t>
  </si>
  <si>
    <t>Единицы измерения: Тыс. руб.</t>
  </si>
  <si>
    <t>Московской области</t>
  </si>
  <si>
    <t xml:space="preserve">Отчёт по исполнению доходной части бюджета городского округа Ликино-Дулёво Московской области за 2019 год по кодам классификации доходов бюджета </t>
  </si>
  <si>
    <t xml:space="preserve">от  28.05.2020   №162/13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</si>
</sst>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7" x14ac:knownFonts="1">
    <font>
      <sz val="8"/>
      <color indexed="8"/>
      <name val="Arial"/>
      <charset val="1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rgb="FF000000"/>
      <name val="Arial"/>
      <family val="2"/>
      <charset val="204"/>
    </font>
    <font>
      <sz val="12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 applyProtection="0"/>
    <xf numFmtId="0" fontId="3" fillId="0" borderId="0"/>
  </cellStyleXfs>
  <cellXfs count="23">
    <xf numFmtId="0" fontId="0" fillId="0" borderId="0" xfId="0"/>
    <xf numFmtId="49" fontId="1" fillId="0" borderId="0" xfId="0" applyNumberFormat="1" applyFont="1" applyFill="1" applyBorder="1" applyAlignment="1" applyProtection="1">
      <alignment vertical="center" wrapText="1"/>
      <protection locked="0" hidden="1"/>
    </xf>
    <xf numFmtId="0" fontId="1" fillId="0" borderId="0" xfId="0" applyFont="1" applyFill="1"/>
    <xf numFmtId="0" fontId="2" fillId="0" borderId="0" xfId="0" applyFont="1" applyFill="1"/>
    <xf numFmtId="4" fontId="1" fillId="0" borderId="0" xfId="0" applyNumberFormat="1" applyFont="1" applyFill="1"/>
    <xf numFmtId="0" fontId="1" fillId="0" borderId="0" xfId="1" applyNumberFormat="1" applyFont="1" applyFill="1" applyAlignment="1" applyProtection="1">
      <alignment horizontal="left" vertical="center"/>
      <protection hidden="1"/>
    </xf>
    <xf numFmtId="0" fontId="1" fillId="0" borderId="0" xfId="0" applyNumberFormat="1" applyFont="1" applyFill="1" applyBorder="1" applyAlignment="1" applyProtection="1">
      <alignment horizontal="left" wrapText="1"/>
      <protection locked="0" hidden="1"/>
    </xf>
    <xf numFmtId="49" fontId="1" fillId="0" borderId="0" xfId="0" applyNumberFormat="1" applyFont="1" applyFill="1" applyBorder="1" applyAlignment="1" applyProtection="1">
      <alignment vertical="top" wrapText="1"/>
      <protection locked="0" hidden="1"/>
    </xf>
    <xf numFmtId="4" fontId="1" fillId="0" borderId="0" xfId="1" applyNumberFormat="1" applyFont="1" applyFill="1" applyAlignment="1" applyProtection="1">
      <alignment horizontal="left" vertical="center"/>
      <protection hidden="1"/>
    </xf>
    <xf numFmtId="49" fontId="2" fillId="0" borderId="0" xfId="0" applyNumberFormat="1" applyFont="1" applyFill="1" applyBorder="1" applyAlignment="1" applyProtection="1">
      <alignment horizontal="center" vertical="center" wrapText="1"/>
      <protection locked="0" hidden="1"/>
    </xf>
    <xf numFmtId="0" fontId="4" fillId="0" borderId="0" xfId="0" applyFont="1" applyFill="1"/>
    <xf numFmtId="4" fontId="4" fillId="0" borderId="0" xfId="0" applyNumberFormat="1" applyFont="1" applyFill="1"/>
    <xf numFmtId="4" fontId="2" fillId="0" borderId="0" xfId="0" applyNumberFormat="1" applyFont="1" applyFill="1"/>
    <xf numFmtId="49" fontId="1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4" fontId="1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49" fontId="1" fillId="0" borderId="1" xfId="0" applyNumberFormat="1" applyFont="1" applyFill="1" applyBorder="1" applyAlignment="1" applyProtection="1">
      <alignment horizontal="left" vertical="top" wrapText="1"/>
      <protection locked="0" hidden="1"/>
    </xf>
    <xf numFmtId="164" fontId="1" fillId="0" borderId="1" xfId="0" applyNumberFormat="1" applyFont="1" applyFill="1" applyBorder="1" applyAlignment="1" applyProtection="1">
      <alignment horizontal="right" vertical="center" wrapText="1"/>
      <protection locked="0" hidden="1"/>
    </xf>
    <xf numFmtId="165" fontId="1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1" fillId="0" borderId="1" xfId="0" applyNumberFormat="1" applyFont="1" applyFill="1" applyBorder="1" applyAlignment="1" applyProtection="1">
      <alignment horizontal="left" vertical="top" wrapText="1"/>
      <protection locked="0" hidden="1"/>
    </xf>
    <xf numFmtId="4" fontId="1" fillId="0" borderId="1" xfId="0" applyNumberFormat="1" applyFont="1" applyFill="1" applyBorder="1" applyAlignment="1" applyProtection="1">
      <alignment horizontal="right" vertical="center" wrapText="1"/>
      <protection locked="0" hidden="1"/>
    </xf>
    <xf numFmtId="0" fontId="6" fillId="0" borderId="1" xfId="0" applyFont="1" applyFill="1" applyBorder="1" applyAlignment="1">
      <alignment vertical="top" wrapText="1"/>
    </xf>
    <xf numFmtId="49" fontId="2" fillId="0" borderId="0" xfId="0" applyNumberFormat="1" applyFont="1" applyFill="1" applyBorder="1" applyAlignment="1" applyProtection="1">
      <alignment horizontal="center" vertical="center" wrapText="1"/>
      <protection locked="0" hidden="1"/>
    </xf>
    <xf numFmtId="0" fontId="5" fillId="0" borderId="0" xfId="0" applyNumberFormat="1" applyFont="1" applyFill="1" applyBorder="1" applyAlignment="1" applyProtection="1">
      <alignment horizontal="righ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68"/>
  <sheetViews>
    <sheetView tabSelected="1" workbookViewId="0">
      <selection activeCell="E9" sqref="E9"/>
    </sheetView>
  </sheetViews>
  <sheetFormatPr defaultColWidth="9.28515625" defaultRowHeight="15" x14ac:dyDescent="0.25"/>
  <cols>
    <col min="1" max="1" width="60.85546875" style="2" customWidth="1"/>
    <col min="2" max="2" width="37.28515625" style="2" customWidth="1"/>
    <col min="3" max="3" width="25.140625" style="4" customWidth="1"/>
    <col min="4" max="4" width="18.28515625" style="4" customWidth="1"/>
    <col min="5" max="5" width="12.7109375" style="2" customWidth="1"/>
    <col min="6" max="6" width="23.7109375" style="2" bestFit="1" customWidth="1"/>
    <col min="7" max="7" width="26.85546875" style="2" customWidth="1"/>
    <col min="8" max="16384" width="9.28515625" style="2"/>
  </cols>
  <sheetData>
    <row r="2" spans="1:7" x14ac:dyDescent="0.25">
      <c r="A2" s="1"/>
      <c r="B2" s="1"/>
      <c r="C2" s="8" t="s">
        <v>71</v>
      </c>
      <c r="D2" s="8"/>
      <c r="E2" s="5"/>
    </row>
    <row r="3" spans="1:7" x14ac:dyDescent="0.25">
      <c r="A3" s="6"/>
      <c r="B3" s="6"/>
      <c r="C3" s="8" t="s">
        <v>70</v>
      </c>
      <c r="D3" s="8"/>
      <c r="E3" s="5"/>
    </row>
    <row r="4" spans="1:7" x14ac:dyDescent="0.25">
      <c r="A4" s="7"/>
      <c r="B4" s="7"/>
      <c r="C4" s="8" t="s">
        <v>102</v>
      </c>
      <c r="D4" s="8"/>
      <c r="E4" s="5"/>
    </row>
    <row r="5" spans="1:7" x14ac:dyDescent="0.25">
      <c r="A5" s="7"/>
      <c r="B5" s="7"/>
      <c r="C5" s="8" t="s">
        <v>108</v>
      </c>
      <c r="D5" s="8"/>
      <c r="E5" s="5"/>
    </row>
    <row r="6" spans="1:7" x14ac:dyDescent="0.25">
      <c r="A6" s="1"/>
      <c r="B6" s="1"/>
      <c r="C6" s="8" t="s">
        <v>110</v>
      </c>
      <c r="D6" s="8"/>
      <c r="E6" s="5"/>
    </row>
    <row r="7" spans="1:7" s="3" customFormat="1" ht="9.75" customHeight="1" x14ac:dyDescent="0.3">
      <c r="A7" s="1"/>
      <c r="B7" s="1"/>
      <c r="C7" s="8"/>
      <c r="D7" s="8"/>
      <c r="E7" s="5"/>
    </row>
    <row r="8" spans="1:7" ht="30" customHeight="1" x14ac:dyDescent="0.25">
      <c r="A8" s="21" t="s">
        <v>109</v>
      </c>
      <c r="B8" s="21"/>
      <c r="C8" s="21"/>
      <c r="D8" s="21"/>
      <c r="E8" s="21"/>
    </row>
    <row r="9" spans="1:7" ht="15.6" x14ac:dyDescent="0.25">
      <c r="A9" s="9"/>
      <c r="B9" s="9"/>
      <c r="C9" s="9"/>
      <c r="D9" s="9"/>
      <c r="E9" s="9"/>
    </row>
    <row r="10" spans="1:7" ht="7.5" customHeight="1" x14ac:dyDescent="0.25">
      <c r="A10" s="9"/>
      <c r="B10" s="9"/>
      <c r="C10" s="9"/>
      <c r="D10" s="9"/>
      <c r="E10" s="9"/>
    </row>
    <row r="11" spans="1:7" ht="15" customHeight="1" x14ac:dyDescent="0.25">
      <c r="A11" s="6"/>
      <c r="B11" s="6"/>
      <c r="C11" s="22" t="s">
        <v>107</v>
      </c>
      <c r="D11" s="22"/>
      <c r="E11" s="22"/>
    </row>
    <row r="12" spans="1:7" s="10" customFormat="1" ht="120" x14ac:dyDescent="0.2">
      <c r="A12" s="13" t="s">
        <v>0</v>
      </c>
      <c r="B12" s="13" t="s">
        <v>1</v>
      </c>
      <c r="C12" s="14" t="s">
        <v>66</v>
      </c>
      <c r="D12" s="14" t="s">
        <v>2</v>
      </c>
      <c r="E12" s="13" t="s">
        <v>60</v>
      </c>
    </row>
    <row r="13" spans="1:7" s="10" customFormat="1" x14ac:dyDescent="0.2">
      <c r="A13" s="13" t="s">
        <v>3</v>
      </c>
      <c r="B13" s="13" t="s">
        <v>61</v>
      </c>
      <c r="C13" s="14" t="s">
        <v>4</v>
      </c>
      <c r="D13" s="14" t="s">
        <v>5</v>
      </c>
      <c r="E13" s="13" t="s">
        <v>6</v>
      </c>
      <c r="F13" s="11"/>
      <c r="G13" s="11"/>
    </row>
    <row r="14" spans="1:7" s="10" customFormat="1" ht="30" x14ac:dyDescent="0.2">
      <c r="A14" s="15" t="s">
        <v>7</v>
      </c>
      <c r="B14" s="13" t="s">
        <v>8</v>
      </c>
      <c r="C14" s="16">
        <f>SUM(C15+C51)</f>
        <v>4217655.1100000003</v>
      </c>
      <c r="D14" s="16">
        <f>SUM(D15+D51)</f>
        <v>4105903.665</v>
      </c>
      <c r="E14" s="17">
        <f t="shared" ref="E14:E39" si="0">D14/C14</f>
        <v>0.9735038920714405</v>
      </c>
      <c r="F14" s="11"/>
      <c r="G14" s="11"/>
    </row>
    <row r="15" spans="1:7" s="10" customFormat="1" ht="30" x14ac:dyDescent="0.2">
      <c r="A15" s="15" t="s">
        <v>9</v>
      </c>
      <c r="B15" s="13" t="s">
        <v>10</v>
      </c>
      <c r="C15" s="16">
        <f>SUM(C16+C19+C21+C26+C29+C32+C40+C41+C44+C49+C50)</f>
        <v>2030987.7</v>
      </c>
      <c r="D15" s="16">
        <f>SUM(D16+D19+D21+D26+D29+D32+D40+D41+D44+D49+D50)</f>
        <v>1993195.34</v>
      </c>
      <c r="E15" s="17">
        <f t="shared" si="0"/>
        <v>0.98139212758403216</v>
      </c>
    </row>
    <row r="16" spans="1:7" s="10" customFormat="1" ht="30" x14ac:dyDescent="0.2">
      <c r="A16" s="15" t="s">
        <v>11</v>
      </c>
      <c r="B16" s="13" t="s">
        <v>12</v>
      </c>
      <c r="C16" s="16">
        <f>SUM(C17)</f>
        <v>1520840.4</v>
      </c>
      <c r="D16" s="16">
        <f>SUM(D17)</f>
        <v>1477319.7</v>
      </c>
      <c r="E16" s="17">
        <f t="shared" si="0"/>
        <v>0.97138378228248012</v>
      </c>
    </row>
    <row r="17" spans="1:7" s="10" customFormat="1" ht="30" x14ac:dyDescent="0.2">
      <c r="A17" s="15" t="s">
        <v>13</v>
      </c>
      <c r="B17" s="13" t="s">
        <v>14</v>
      </c>
      <c r="C17" s="16">
        <v>1520840.4</v>
      </c>
      <c r="D17" s="16">
        <v>1477319.7</v>
      </c>
      <c r="E17" s="17">
        <f t="shared" si="0"/>
        <v>0.97138378228248012</v>
      </c>
    </row>
    <row r="18" spans="1:7" s="10" customFormat="1" ht="30" x14ac:dyDescent="0.2">
      <c r="A18" s="15" t="s">
        <v>68</v>
      </c>
      <c r="B18" s="13" t="s">
        <v>14</v>
      </c>
      <c r="C18" s="16">
        <v>1286199.8999999999</v>
      </c>
      <c r="D18" s="16">
        <v>1249207.2</v>
      </c>
      <c r="E18" s="17">
        <f t="shared" si="0"/>
        <v>0.9712387631191699</v>
      </c>
    </row>
    <row r="19" spans="1:7" s="10" customFormat="1" ht="30" x14ac:dyDescent="0.2">
      <c r="A19" s="15" t="s">
        <v>62</v>
      </c>
      <c r="B19" s="13" t="s">
        <v>15</v>
      </c>
      <c r="C19" s="16">
        <f>SUM(C20)</f>
        <v>40011</v>
      </c>
      <c r="D19" s="16">
        <f>SUM(D20)</f>
        <v>40502</v>
      </c>
      <c r="E19" s="17">
        <f t="shared" si="0"/>
        <v>1.0122716253030417</v>
      </c>
    </row>
    <row r="20" spans="1:7" s="10" customFormat="1" ht="30" x14ac:dyDescent="0.2">
      <c r="A20" s="15" t="s">
        <v>63</v>
      </c>
      <c r="B20" s="13" t="s">
        <v>16</v>
      </c>
      <c r="C20" s="16">
        <v>40011</v>
      </c>
      <c r="D20" s="16">
        <v>40502</v>
      </c>
      <c r="E20" s="17">
        <f t="shared" si="0"/>
        <v>1.0122716253030417</v>
      </c>
      <c r="F20" s="11"/>
      <c r="G20" s="11"/>
    </row>
    <row r="21" spans="1:7" s="10" customFormat="1" ht="30" x14ac:dyDescent="0.2">
      <c r="A21" s="15" t="s">
        <v>17</v>
      </c>
      <c r="B21" s="13" t="s">
        <v>18</v>
      </c>
      <c r="C21" s="16">
        <f>SUM(C22:C25)</f>
        <v>113686</v>
      </c>
      <c r="D21" s="16">
        <f>D22+D23+D24+D25</f>
        <v>116095.07</v>
      </c>
      <c r="E21" s="17">
        <f t="shared" si="0"/>
        <v>1.0211905599634081</v>
      </c>
    </row>
    <row r="22" spans="1:7" s="10" customFormat="1" ht="30" x14ac:dyDescent="0.2">
      <c r="A22" s="15" t="s">
        <v>19</v>
      </c>
      <c r="B22" s="13" t="s">
        <v>20</v>
      </c>
      <c r="C22" s="16">
        <v>77400</v>
      </c>
      <c r="D22" s="16">
        <v>79292.39</v>
      </c>
      <c r="E22" s="17">
        <f t="shared" si="0"/>
        <v>1.0244494832041344</v>
      </c>
    </row>
    <row r="23" spans="1:7" s="10" customFormat="1" ht="30" x14ac:dyDescent="0.2">
      <c r="A23" s="15" t="s">
        <v>21</v>
      </c>
      <c r="B23" s="13" t="s">
        <v>22</v>
      </c>
      <c r="C23" s="16">
        <v>28300</v>
      </c>
      <c r="D23" s="16">
        <v>28809.94</v>
      </c>
      <c r="E23" s="17">
        <f t="shared" si="0"/>
        <v>1.0180190812720848</v>
      </c>
    </row>
    <row r="24" spans="1:7" s="10" customFormat="1" ht="30" x14ac:dyDescent="0.2">
      <c r="A24" s="15" t="s">
        <v>74</v>
      </c>
      <c r="B24" s="13" t="s">
        <v>75</v>
      </c>
      <c r="C24" s="16">
        <v>65</v>
      </c>
      <c r="D24" s="16">
        <v>63.81</v>
      </c>
      <c r="E24" s="17">
        <f t="shared" si="0"/>
        <v>0.98169230769230775</v>
      </c>
    </row>
    <row r="25" spans="1:7" s="10" customFormat="1" ht="30" x14ac:dyDescent="0.2">
      <c r="A25" s="15" t="s">
        <v>23</v>
      </c>
      <c r="B25" s="13" t="s">
        <v>24</v>
      </c>
      <c r="C25" s="16">
        <v>7921</v>
      </c>
      <c r="D25" s="16">
        <v>7928.93</v>
      </c>
      <c r="E25" s="17">
        <f t="shared" si="0"/>
        <v>1.0010011362201743</v>
      </c>
      <c r="F25" s="11"/>
      <c r="G25" s="11"/>
    </row>
    <row r="26" spans="1:7" s="10" customFormat="1" ht="30" x14ac:dyDescent="0.2">
      <c r="A26" s="15" t="s">
        <v>25</v>
      </c>
      <c r="B26" s="13" t="s">
        <v>26</v>
      </c>
      <c r="C26" s="16">
        <f>SUM(C27:C28)</f>
        <v>187403.6</v>
      </c>
      <c r="D26" s="16">
        <f>SUM(D27:D28)</f>
        <v>189190.80000000002</v>
      </c>
      <c r="E26" s="17">
        <f t="shared" si="0"/>
        <v>1.009536636436013</v>
      </c>
    </row>
    <row r="27" spans="1:7" s="10" customFormat="1" ht="30" x14ac:dyDescent="0.2">
      <c r="A27" s="15" t="s">
        <v>27</v>
      </c>
      <c r="B27" s="13" t="s">
        <v>28</v>
      </c>
      <c r="C27" s="16">
        <v>31683.599999999999</v>
      </c>
      <c r="D27" s="16">
        <v>31712.2</v>
      </c>
      <c r="E27" s="17">
        <f t="shared" si="0"/>
        <v>1.0009026752010504</v>
      </c>
    </row>
    <row r="28" spans="1:7" s="10" customFormat="1" ht="30" x14ac:dyDescent="0.2">
      <c r="A28" s="15" t="s">
        <v>29</v>
      </c>
      <c r="B28" s="13" t="s">
        <v>30</v>
      </c>
      <c r="C28" s="16">
        <v>155720</v>
      </c>
      <c r="D28" s="16">
        <v>157478.6</v>
      </c>
      <c r="E28" s="17">
        <f t="shared" si="0"/>
        <v>1.0112933470331364</v>
      </c>
      <c r="F28" s="11"/>
      <c r="G28" s="11"/>
    </row>
    <row r="29" spans="1:7" s="10" customFormat="1" ht="30" x14ac:dyDescent="0.2">
      <c r="A29" s="15" t="s">
        <v>31</v>
      </c>
      <c r="B29" s="13" t="s">
        <v>32</v>
      </c>
      <c r="C29" s="16">
        <f>SUM(C30:C31)</f>
        <v>13076</v>
      </c>
      <c r="D29" s="16">
        <f>SUM(D30:D31)</f>
        <v>13511.72</v>
      </c>
      <c r="E29" s="17">
        <f t="shared" si="0"/>
        <v>1.0333221168553073</v>
      </c>
    </row>
    <row r="30" spans="1:7" s="10" customFormat="1" ht="45" x14ac:dyDescent="0.2">
      <c r="A30" s="15" t="s">
        <v>33</v>
      </c>
      <c r="B30" s="13" t="s">
        <v>34</v>
      </c>
      <c r="C30" s="16">
        <v>13076</v>
      </c>
      <c r="D30" s="16">
        <v>13511.72</v>
      </c>
      <c r="E30" s="17">
        <f t="shared" si="0"/>
        <v>1.0333221168553073</v>
      </c>
    </row>
    <row r="31" spans="1:7" s="10" customFormat="1" ht="60" x14ac:dyDescent="0.2">
      <c r="A31" s="15" t="s">
        <v>35</v>
      </c>
      <c r="B31" s="13" t="s">
        <v>36</v>
      </c>
      <c r="C31" s="16">
        <v>0</v>
      </c>
      <c r="D31" s="16">
        <v>0</v>
      </c>
      <c r="E31" s="17">
        <v>0</v>
      </c>
      <c r="F31" s="11"/>
      <c r="G31" s="11"/>
    </row>
    <row r="32" spans="1:7" s="10" customFormat="1" ht="60" x14ac:dyDescent="0.2">
      <c r="A32" s="15" t="s">
        <v>37</v>
      </c>
      <c r="B32" s="13" t="s">
        <v>38</v>
      </c>
      <c r="C32" s="16">
        <f>SUM(C33:C39)</f>
        <v>93735.5</v>
      </c>
      <c r="D32" s="16">
        <f>SUM(D33:D39)</f>
        <v>93483.81</v>
      </c>
      <c r="E32" s="17">
        <f t="shared" si="0"/>
        <v>0.99731489136986518</v>
      </c>
    </row>
    <row r="33" spans="1:7" s="10" customFormat="1" ht="90" x14ac:dyDescent="0.2">
      <c r="A33" s="15" t="s">
        <v>103</v>
      </c>
      <c r="B33" s="13" t="s">
        <v>96</v>
      </c>
      <c r="C33" s="16">
        <v>46000</v>
      </c>
      <c r="D33" s="16">
        <v>48077.52</v>
      </c>
      <c r="E33" s="17">
        <f t="shared" si="0"/>
        <v>1.0451634782608694</v>
      </c>
    </row>
    <row r="34" spans="1:7" s="10" customFormat="1" ht="120" x14ac:dyDescent="0.2">
      <c r="A34" s="18" t="s">
        <v>67</v>
      </c>
      <c r="B34" s="13" t="s">
        <v>97</v>
      </c>
      <c r="C34" s="16">
        <v>3800</v>
      </c>
      <c r="D34" s="16">
        <v>4902.4799999999996</v>
      </c>
      <c r="E34" s="17">
        <f t="shared" si="0"/>
        <v>1.2901263157894736</v>
      </c>
    </row>
    <row r="35" spans="1:7" s="10" customFormat="1" ht="105" x14ac:dyDescent="0.2">
      <c r="A35" s="18" t="s">
        <v>90</v>
      </c>
      <c r="B35" s="13" t="s">
        <v>94</v>
      </c>
      <c r="C35" s="16">
        <v>197</v>
      </c>
      <c r="D35" s="16">
        <v>212.92</v>
      </c>
      <c r="E35" s="17">
        <f t="shared" si="0"/>
        <v>1.0808121827411168</v>
      </c>
    </row>
    <row r="36" spans="1:7" s="10" customFormat="1" ht="60" x14ac:dyDescent="0.2">
      <c r="A36" s="18" t="s">
        <v>69</v>
      </c>
      <c r="B36" s="13" t="s">
        <v>95</v>
      </c>
      <c r="C36" s="16">
        <v>16957</v>
      </c>
      <c r="D36" s="16">
        <v>11191.91</v>
      </c>
      <c r="E36" s="17">
        <f t="shared" si="0"/>
        <v>0.66001710208173614</v>
      </c>
    </row>
    <row r="37" spans="1:7" s="10" customFormat="1" ht="60" x14ac:dyDescent="0.2">
      <c r="A37" s="18" t="s">
        <v>91</v>
      </c>
      <c r="B37" s="13" t="s">
        <v>92</v>
      </c>
      <c r="C37" s="16">
        <v>1.5</v>
      </c>
      <c r="D37" s="16">
        <v>1.52</v>
      </c>
      <c r="E37" s="17">
        <f t="shared" si="0"/>
        <v>1.0133333333333334</v>
      </c>
    </row>
    <row r="38" spans="1:7" s="10" customFormat="1" ht="30" x14ac:dyDescent="0.2">
      <c r="A38" s="15" t="s">
        <v>39</v>
      </c>
      <c r="B38" s="13" t="s">
        <v>40</v>
      </c>
      <c r="C38" s="19">
        <v>0</v>
      </c>
      <c r="D38" s="19">
        <v>0</v>
      </c>
      <c r="E38" s="17">
        <v>0</v>
      </c>
    </row>
    <row r="39" spans="1:7" s="10" customFormat="1" ht="120" x14ac:dyDescent="0.2">
      <c r="A39" s="18" t="s">
        <v>41</v>
      </c>
      <c r="B39" s="13" t="s">
        <v>42</v>
      </c>
      <c r="C39" s="16">
        <v>26780</v>
      </c>
      <c r="D39" s="16">
        <v>29097.46</v>
      </c>
      <c r="E39" s="17">
        <f t="shared" si="0"/>
        <v>1.0865369678864825</v>
      </c>
    </row>
    <row r="40" spans="1:7" s="10" customFormat="1" ht="30" x14ac:dyDescent="0.2">
      <c r="A40" s="15" t="s">
        <v>43</v>
      </c>
      <c r="B40" s="13" t="s">
        <v>44</v>
      </c>
      <c r="C40" s="16">
        <v>2250</v>
      </c>
      <c r="D40" s="16">
        <v>2222.39</v>
      </c>
      <c r="E40" s="17">
        <f>D40/C40</f>
        <v>0.98772888888888888</v>
      </c>
      <c r="F40" s="11"/>
      <c r="G40" s="11"/>
    </row>
    <row r="41" spans="1:7" s="10" customFormat="1" ht="45" x14ac:dyDescent="0.2">
      <c r="A41" s="15" t="s">
        <v>88</v>
      </c>
      <c r="B41" s="13" t="s">
        <v>87</v>
      </c>
      <c r="C41" s="16">
        <f>C42+C43</f>
        <v>965.19999999999993</v>
      </c>
      <c r="D41" s="16">
        <f>D42+D43</f>
        <v>965.15</v>
      </c>
      <c r="E41" s="17">
        <f>D41/C41</f>
        <v>0.99994819726481565</v>
      </c>
      <c r="F41" s="11"/>
      <c r="G41" s="11"/>
    </row>
    <row r="42" spans="1:7" s="10" customFormat="1" ht="30" x14ac:dyDescent="0.2">
      <c r="A42" s="15" t="s">
        <v>93</v>
      </c>
      <c r="B42" s="13" t="s">
        <v>98</v>
      </c>
      <c r="C42" s="16">
        <v>2.9</v>
      </c>
      <c r="D42" s="16">
        <v>2.89</v>
      </c>
      <c r="E42" s="17">
        <f>D42/C42</f>
        <v>0.99655172413793114</v>
      </c>
      <c r="F42" s="11"/>
      <c r="G42" s="11"/>
    </row>
    <row r="43" spans="1:7" s="10" customFormat="1" ht="30" x14ac:dyDescent="0.2">
      <c r="A43" s="15" t="s">
        <v>89</v>
      </c>
      <c r="B43" s="13" t="s">
        <v>99</v>
      </c>
      <c r="C43" s="16">
        <v>962.3</v>
      </c>
      <c r="D43" s="16">
        <v>962.26</v>
      </c>
      <c r="E43" s="17">
        <f>D43/C43</f>
        <v>0.99995843292112652</v>
      </c>
      <c r="F43" s="11"/>
      <c r="G43" s="11"/>
    </row>
    <row r="44" spans="1:7" s="10" customFormat="1" ht="30" x14ac:dyDescent="0.2">
      <c r="A44" s="15" t="s">
        <v>45</v>
      </c>
      <c r="B44" s="13" t="s">
        <v>46</v>
      </c>
      <c r="C44" s="16">
        <f>C45+C46+C47+C48</f>
        <v>43720</v>
      </c>
      <c r="D44" s="16">
        <f>D45+D46+D47+D48</f>
        <v>45137.08</v>
      </c>
      <c r="E44" s="17">
        <f t="shared" ref="E44:E56" si="1">D44/C44</f>
        <v>1.032412625800549</v>
      </c>
      <c r="F44" s="11"/>
      <c r="G44" s="11"/>
    </row>
    <row r="45" spans="1:7" s="10" customFormat="1" ht="30" x14ac:dyDescent="0.2">
      <c r="A45" s="15" t="s">
        <v>77</v>
      </c>
      <c r="B45" s="13" t="s">
        <v>72</v>
      </c>
      <c r="C45" s="16">
        <v>0</v>
      </c>
      <c r="D45" s="16">
        <v>0</v>
      </c>
      <c r="E45" s="17">
        <v>0</v>
      </c>
    </row>
    <row r="46" spans="1:7" s="10" customFormat="1" ht="105" x14ac:dyDescent="0.2">
      <c r="A46" s="15" t="s">
        <v>78</v>
      </c>
      <c r="B46" s="13" t="s">
        <v>47</v>
      </c>
      <c r="C46" s="16">
        <v>1570</v>
      </c>
      <c r="D46" s="16">
        <v>2334.1799999999998</v>
      </c>
      <c r="E46" s="17">
        <f t="shared" si="1"/>
        <v>1.4867388535031847</v>
      </c>
    </row>
    <row r="47" spans="1:7" s="10" customFormat="1" ht="45" x14ac:dyDescent="0.2">
      <c r="A47" s="15" t="s">
        <v>79</v>
      </c>
      <c r="B47" s="13" t="s">
        <v>48</v>
      </c>
      <c r="C47" s="16">
        <v>19150</v>
      </c>
      <c r="D47" s="16">
        <v>18525.650000000001</v>
      </c>
      <c r="E47" s="17">
        <f t="shared" si="1"/>
        <v>0.96739686684073112</v>
      </c>
    </row>
    <row r="48" spans="1:7" s="10" customFormat="1" ht="105" x14ac:dyDescent="0.2">
      <c r="A48" s="15" t="s">
        <v>100</v>
      </c>
      <c r="B48" s="13" t="s">
        <v>101</v>
      </c>
      <c r="C48" s="16">
        <v>23000</v>
      </c>
      <c r="D48" s="16">
        <v>24277.25</v>
      </c>
      <c r="E48" s="17">
        <f t="shared" si="1"/>
        <v>1.0555326086956522</v>
      </c>
    </row>
    <row r="49" spans="1:7" s="10" customFormat="1" ht="30" x14ac:dyDescent="0.2">
      <c r="A49" s="15" t="s">
        <v>49</v>
      </c>
      <c r="B49" s="13" t="s">
        <v>50</v>
      </c>
      <c r="C49" s="16">
        <v>9000</v>
      </c>
      <c r="D49" s="16">
        <v>9422</v>
      </c>
      <c r="E49" s="17">
        <f t="shared" si="1"/>
        <v>1.046888888888889</v>
      </c>
    </row>
    <row r="50" spans="1:7" s="10" customFormat="1" ht="30" x14ac:dyDescent="0.2">
      <c r="A50" s="15" t="s">
        <v>51</v>
      </c>
      <c r="B50" s="13" t="s">
        <v>52</v>
      </c>
      <c r="C50" s="16">
        <v>6300</v>
      </c>
      <c r="D50" s="16">
        <v>5345.62</v>
      </c>
      <c r="E50" s="17">
        <f t="shared" si="1"/>
        <v>0.8485111111111111</v>
      </c>
      <c r="F50" s="11"/>
      <c r="G50" s="11"/>
    </row>
    <row r="51" spans="1:7" s="10" customFormat="1" ht="30" x14ac:dyDescent="0.2">
      <c r="A51" s="15" t="s">
        <v>53</v>
      </c>
      <c r="B51" s="13" t="s">
        <v>54</v>
      </c>
      <c r="C51" s="16">
        <f>C52+C57+C58</f>
        <v>2186667.41</v>
      </c>
      <c r="D51" s="16">
        <f>D52+D57+D58</f>
        <v>2112708.3250000002</v>
      </c>
      <c r="E51" s="17">
        <f t="shared" si="1"/>
        <v>0.96617725921108411</v>
      </c>
    </row>
    <row r="52" spans="1:7" s="10" customFormat="1" ht="45" x14ac:dyDescent="0.2">
      <c r="A52" s="15" t="s">
        <v>64</v>
      </c>
      <c r="B52" s="13" t="s">
        <v>55</v>
      </c>
      <c r="C52" s="16">
        <f>SUM(C53:C56)</f>
        <v>2186667.41</v>
      </c>
      <c r="D52" s="16">
        <f>SUM(D53:D56)</f>
        <v>2113332.5049999999</v>
      </c>
      <c r="E52" s="17">
        <f t="shared" si="1"/>
        <v>0.96646270728478079</v>
      </c>
    </row>
    <row r="53" spans="1:7" s="10" customFormat="1" ht="30" x14ac:dyDescent="0.2">
      <c r="A53" s="15" t="s">
        <v>56</v>
      </c>
      <c r="B53" s="13" t="s">
        <v>80</v>
      </c>
      <c r="C53" s="16">
        <v>19038</v>
      </c>
      <c r="D53" s="16">
        <v>19038</v>
      </c>
      <c r="E53" s="17">
        <f t="shared" si="1"/>
        <v>1</v>
      </c>
    </row>
    <row r="54" spans="1:7" s="10" customFormat="1" ht="30" x14ac:dyDescent="0.2">
      <c r="A54" s="15" t="s">
        <v>65</v>
      </c>
      <c r="B54" s="13" t="s">
        <v>81</v>
      </c>
      <c r="C54" s="16">
        <v>477876.41</v>
      </c>
      <c r="D54" s="16">
        <v>423658.68</v>
      </c>
      <c r="E54" s="17">
        <f t="shared" si="1"/>
        <v>0.88654445194312903</v>
      </c>
    </row>
    <row r="55" spans="1:7" s="10" customFormat="1" ht="30" x14ac:dyDescent="0.2">
      <c r="A55" s="15" t="s">
        <v>83</v>
      </c>
      <c r="B55" s="13" t="s">
        <v>82</v>
      </c>
      <c r="C55" s="16">
        <v>1517371</v>
      </c>
      <c r="D55" s="16">
        <v>1498633.09</v>
      </c>
      <c r="E55" s="17">
        <f t="shared" si="1"/>
        <v>0.98765106885527676</v>
      </c>
    </row>
    <row r="56" spans="1:7" s="10" customFormat="1" ht="30" x14ac:dyDescent="0.2">
      <c r="A56" s="15" t="s">
        <v>85</v>
      </c>
      <c r="B56" s="13" t="s">
        <v>84</v>
      </c>
      <c r="C56" s="16">
        <v>172382</v>
      </c>
      <c r="D56" s="16">
        <v>172002.73499999999</v>
      </c>
      <c r="E56" s="17">
        <f t="shared" si="1"/>
        <v>0.99779985729368492</v>
      </c>
    </row>
    <row r="57" spans="1:7" s="10" customFormat="1" ht="135" x14ac:dyDescent="0.2">
      <c r="A57" s="20" t="s">
        <v>76</v>
      </c>
      <c r="B57" s="13" t="s">
        <v>73</v>
      </c>
      <c r="C57" s="16">
        <v>0</v>
      </c>
      <c r="D57" s="16">
        <v>1534.14</v>
      </c>
      <c r="E57" s="17"/>
    </row>
    <row r="58" spans="1:7" s="10" customFormat="1" ht="60" x14ac:dyDescent="0.2">
      <c r="A58" s="15" t="s">
        <v>57</v>
      </c>
      <c r="B58" s="13" t="s">
        <v>58</v>
      </c>
      <c r="C58" s="16">
        <v>0</v>
      </c>
      <c r="D58" s="16">
        <v>-2158.3200000000002</v>
      </c>
      <c r="E58" s="17"/>
    </row>
    <row r="59" spans="1:7" s="10" customFormat="1" ht="60" x14ac:dyDescent="0.2">
      <c r="A59" s="15" t="s">
        <v>59</v>
      </c>
      <c r="B59" s="13" t="s">
        <v>86</v>
      </c>
      <c r="C59" s="16">
        <v>0</v>
      </c>
      <c r="D59" s="16">
        <v>-2158.3200000000002</v>
      </c>
      <c r="E59" s="17"/>
    </row>
    <row r="65" spans="1:1" ht="15.6" x14ac:dyDescent="0.3">
      <c r="A65" s="3" t="s">
        <v>104</v>
      </c>
    </row>
    <row r="66" spans="1:1" ht="15.6" x14ac:dyDescent="0.3">
      <c r="A66" s="3" t="s">
        <v>105</v>
      </c>
    </row>
    <row r="68" spans="1:1" ht="15.6" x14ac:dyDescent="0.3">
      <c r="A68" s="12" t="s">
        <v>106</v>
      </c>
    </row>
  </sheetData>
  <mergeCells count="2">
    <mergeCell ref="A8:E8"/>
    <mergeCell ref="C11:E11"/>
  </mergeCells>
  <pageMargins left="0.59055118110236227" right="0.59055118110236227" top="0.78740157480314965" bottom="0.78740157480314965" header="0.31496062992125984" footer="0.31496062992125984"/>
  <pageSetup paperSize="9" scale="75" fitToHeight="2" orientation="portrait" horizontalDpi="4294967295" verticalDpi="4294967295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Живицкая</dc:creator>
  <cp:lastModifiedBy>Асницкая Т.В.</cp:lastModifiedBy>
  <cp:lastPrinted>2020-05-15T07:09:29Z</cp:lastPrinted>
  <dcterms:created xsi:type="dcterms:W3CDTF">2015-06-17T12:08:03Z</dcterms:created>
  <dcterms:modified xsi:type="dcterms:W3CDTF">2020-06-02T09:17:05Z</dcterms:modified>
</cp:coreProperties>
</file>