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785" windowHeight="10470"/>
  </bookViews>
  <sheets>
    <sheet name="факт.доходы, расходы " sheetId="2" r:id="rId1"/>
  </sheets>
  <calcPr calcId="145621"/>
</workbook>
</file>

<file path=xl/calcChain.xml><?xml version="1.0" encoding="utf-8"?>
<calcChain xmlns="http://schemas.openxmlformats.org/spreadsheetml/2006/main">
  <c r="H31" i="2" l="1"/>
  <c r="H35" i="2" l="1"/>
  <c r="H33" i="2"/>
  <c r="D8" i="2" l="1"/>
  <c r="C30" i="2" l="1"/>
  <c r="F18" i="2"/>
  <c r="G32" i="2"/>
  <c r="D7" i="2"/>
  <c r="E8" i="2"/>
  <c r="E23" i="2" s="1"/>
  <c r="C8" i="2"/>
  <c r="G18" i="2"/>
  <c r="H43" i="2"/>
  <c r="G43" i="2"/>
  <c r="F43" i="2"/>
  <c r="H42" i="2"/>
  <c r="F42" i="2"/>
  <c r="H41" i="2"/>
  <c r="G41" i="2"/>
  <c r="F41" i="2"/>
  <c r="H40" i="2"/>
  <c r="F40" i="2"/>
  <c r="H39" i="2"/>
  <c r="H38" i="2"/>
  <c r="G38" i="2"/>
  <c r="F38" i="2"/>
  <c r="H37" i="2"/>
  <c r="G37" i="2"/>
  <c r="F37" i="2"/>
  <c r="H36" i="2"/>
  <c r="F36" i="2"/>
  <c r="G35" i="2"/>
  <c r="F35" i="2"/>
  <c r="H34" i="2"/>
  <c r="G34" i="2"/>
  <c r="F34" i="2"/>
  <c r="G33" i="2"/>
  <c r="F33" i="2"/>
  <c r="H32" i="2"/>
  <c r="G31" i="2"/>
  <c r="F31" i="2"/>
  <c r="E30" i="2"/>
  <c r="D30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H17" i="2"/>
  <c r="G17" i="2"/>
  <c r="F17" i="2"/>
  <c r="H16" i="2"/>
  <c r="G16" i="2"/>
  <c r="F16" i="2"/>
  <c r="H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G30" i="2" l="1"/>
  <c r="F30" i="2"/>
  <c r="H30" i="2"/>
  <c r="D45" i="2"/>
  <c r="D23" i="2"/>
  <c r="F23" i="2" s="1"/>
  <c r="E7" i="2"/>
  <c r="E45" i="2" s="1"/>
  <c r="G8" i="2"/>
  <c r="H8" i="2"/>
  <c r="C23" i="2"/>
  <c r="G23" i="2" s="1"/>
  <c r="C7" i="2"/>
  <c r="C45" i="2" s="1"/>
  <c r="F8" i="2"/>
  <c r="F7" i="2" l="1"/>
  <c r="H23" i="2"/>
  <c r="G7" i="2"/>
  <c r="H7" i="2"/>
</calcChain>
</file>

<file path=xl/sharedStrings.xml><?xml version="1.0" encoding="utf-8"?>
<sst xmlns="http://schemas.openxmlformats.org/spreadsheetml/2006/main" count="92" uniqueCount="89">
  <si>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</si>
  <si>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</si>
  <si>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</si>
  <si>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</si>
  <si>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</si>
  <si>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</si>
  <si>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</si>
  <si>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</si>
  <si>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</si>
  <si>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</si>
  <si>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</si>
  <si>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</si>
  <si>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</si>
  <si>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</si>
  <si>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</si>
  <si>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</si>
  <si>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</si>
  <si>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</si>
  <si>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</si>
  <si>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</si>
  <si>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</si>
  <si>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</si>
  <si>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</si>
  <si>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</si>
  <si>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</si>
  <si>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</si>
  <si>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</si>
  <si>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</si>
  <si>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</si>
  <si>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</si>
  <si>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</si>
  <si>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</si>
  <si>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</si>
  <si>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</si>
  <si>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</si>
  <si>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</si>
  <si>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</si>
  <si>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</si>
  <si>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</si>
  <si>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</si>
  <si>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</si>
  <si>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</si>
  <si>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</si>
  <si>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</si>
  <si>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</si>
  <si>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</si>
  <si>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</si>
  <si>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</si>
  <si>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</si>
  <si>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</si>
  <si>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</si>
  <si>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</si>
  <si>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</si>
  <si>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</si>
  <si>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</si>
  <si>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</si>
  <si>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</si>
  <si>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</si>
  <si>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</si>
  <si>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</si>
  <si>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</si>
  <si>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</si>
  <si>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</si>
  <si>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</si>
  <si>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</si>
  <si>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</si>
  <si>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</si>
  <si>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</si>
  <si>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</si>
  <si>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</si>
  <si>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</si>
  <si>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</si>
  <si>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</si>
  <si>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</si>
  <si>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</si>
  <si>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</si>
  <si>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</si>
  <si>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000 1 09 00000 00 0000 000</t>
  </si>
  <si>
    <t>ЗАДОЛЖЕННОСТЬ И ПЕРЕРАСЧЕТЫ ПО ОТМЕНЕННЫМ НАЛОГАМ, СБОРАМ И ИНЫМ ОБЯЗАТЕЛЬНЫМ ПЛАТЕЖАМ</t>
  </si>
  <si>
    <t>Исполнение бюджета Орехово-Зуевского городского округа по состоянию на</t>
  </si>
  <si>
    <t>Исполнение за аналогичный период 2020 года</t>
  </si>
  <si>
    <t>% исполнения к аналогичному периоду 2020 года</t>
  </si>
  <si>
    <t>Отклонение от исп-ния аналогичного периода  года</t>
  </si>
  <si>
    <t>План                  на 2021 год</t>
  </si>
  <si>
    <t>% исполнения 2021 г.</t>
  </si>
  <si>
    <t>% исполнения к  2020 г.</t>
  </si>
  <si>
    <t>Отклонение от исполнения аналогичного периода 2020 года</t>
  </si>
  <si>
    <t>01.03.2021 год.</t>
  </si>
  <si>
    <t>в том числе доп.норматив (2020г.-49,2%; 2021г.-49,1%)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</si>
</sst>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5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165" fontId="13" fillId="0" borderId="0" xfId="0" applyNumberFormat="1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165" fontId="13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left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22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7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64" fontId="19" fillId="0" borderId="1" xfId="2" applyNumberFormat="1" applyFont="1" applyFill="1" applyBorder="1" applyAlignment="1" applyProtection="1">
      <alignment horizontal="right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3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22" fillId="0" borderId="1" xfId="2" applyNumberFormat="1" applyFont="1" applyFill="1" applyBorder="1" applyAlignment="1" applyProtection="1">
      <alignment horizontal="right" vertical="center" wrapText="1"/>
      <protection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20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Fill="1" applyAlignment="1">
      <alignment vertical="center"/>
    </xf>
    <xf numFmtId="164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5" fontId="17" fillId="0" borderId="0" xfId="0" applyNumberFormat="1" applyFont="1" applyFill="1" applyAlignment="1">
      <alignment vertical="center"/>
    </xf>
    <xf numFmtId="164" fontId="17" fillId="0" borderId="0" xfId="0" applyNumberFormat="1" applyFont="1" applyFill="1" applyAlignment="1">
      <alignment vertical="center"/>
    </xf>
    <xf numFmtId="165" fontId="21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49" fontId="5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7" fillId="0" borderId="0" xfId="1" applyFont="1" applyFill="1" applyProtection="1">
      <protection hidden="1"/>
    </xf>
    <xf numFmtId="49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wrapText="1"/>
      <protection hidden="1"/>
    </xf>
    <xf numFmtId="49" fontId="17" fillId="0" borderId="1" xfId="1" applyNumberFormat="1" applyFont="1" applyFill="1" applyBorder="1" applyAlignment="1" applyProtection="1">
      <alignment horizontal="center" vertical="center"/>
      <protection hidden="1"/>
    </xf>
    <xf numFmtId="0" fontId="17" fillId="0" borderId="2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" vertical="center"/>
      <protection hidden="1"/>
    </xf>
    <xf numFmtId="0" fontId="18" fillId="0" borderId="2" xfId="1" applyNumberFormat="1" applyFont="1" applyFill="1" applyBorder="1" applyAlignment="1" applyProtection="1">
      <alignment vertical="center"/>
      <protection hidden="1"/>
    </xf>
    <xf numFmtId="165" fontId="19" fillId="0" borderId="1" xfId="1" applyNumberFormat="1" applyFont="1" applyFill="1" applyBorder="1" applyAlignment="1" applyProtection="1">
      <alignment horizontal="right" vertical="center"/>
      <protection hidden="1"/>
    </xf>
    <xf numFmtId="164" fontId="1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wrapText="1"/>
      <protection hidden="1"/>
    </xf>
    <xf numFmtId="165" fontId="17" fillId="0" borderId="1" xfId="1" applyNumberFormat="1" applyFont="1" applyFill="1" applyBorder="1" applyAlignment="1" applyProtection="1">
      <alignment horizontal="right"/>
      <protection hidden="1"/>
    </xf>
    <xf numFmtId="164" fontId="17" fillId="0" borderId="1" xfId="1" applyNumberFormat="1" applyFont="1" applyFill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topLeftCell="A24" workbookViewId="0">
      <selection activeCell="C36" sqref="C36"/>
    </sheetView>
  </sheetViews>
  <sheetFormatPr defaultColWidth="9.33203125" defaultRowHeight="15" x14ac:dyDescent="0.2"/>
  <cols>
    <col min="1" max="1" width="14" style="1" customWidth="1"/>
    <col min="2" max="2" width="36.5" style="1" customWidth="1"/>
    <col min="3" max="3" width="17" style="1" customWidth="1"/>
    <col min="4" max="4" width="15.33203125" style="1" customWidth="1"/>
    <col min="5" max="5" width="16.83203125" style="1" customWidth="1"/>
    <col min="6" max="6" width="9" style="3" customWidth="1"/>
    <col min="7" max="7" width="12.5" style="1" customWidth="1"/>
    <col min="8" max="8" width="13.83203125" style="1" customWidth="1"/>
    <col min="9" max="9" width="15.6640625" style="1" bestFit="1" customWidth="1"/>
    <col min="10" max="10" width="18.6640625" style="1" customWidth="1"/>
    <col min="11" max="11" width="16.5" style="1" customWidth="1"/>
    <col min="12" max="16384" width="9.33203125" style="1"/>
  </cols>
  <sheetData>
    <row r="1" spans="1:11" ht="42.75" customHeight="1" x14ac:dyDescent="0.2">
      <c r="A1" s="59" t="s">
        <v>79</v>
      </c>
      <c r="B1" s="59"/>
      <c r="C1" s="59"/>
      <c r="D1" s="59"/>
      <c r="E1" s="59"/>
      <c r="F1" s="59"/>
      <c r="G1" s="59"/>
      <c r="H1" s="59"/>
      <c r="I1" s="10"/>
    </row>
    <row r="2" spans="1:11" ht="23.45" customHeight="1" x14ac:dyDescent="0.2">
      <c r="A2" s="59" t="s">
        <v>87</v>
      </c>
      <c r="B2" s="59"/>
      <c r="C2" s="59"/>
      <c r="D2" s="59"/>
      <c r="E2" s="59"/>
      <c r="F2" s="59"/>
      <c r="G2" s="59"/>
      <c r="H2" s="59"/>
      <c r="I2" s="10"/>
    </row>
    <row r="3" spans="1:11" ht="26.45" customHeight="1" x14ac:dyDescent="0.2">
      <c r="A3" s="25"/>
      <c r="B3" s="26" t="s">
        <v>67</v>
      </c>
      <c r="C3" s="25"/>
      <c r="D3" s="25"/>
      <c r="E3" s="27" t="s">
        <v>0</v>
      </c>
      <c r="F3" s="28"/>
      <c r="G3" s="27"/>
      <c r="H3" s="25"/>
      <c r="I3" s="10"/>
    </row>
    <row r="4" spans="1:11" ht="21.75" customHeight="1" x14ac:dyDescent="0.2">
      <c r="A4" s="60" t="s">
        <v>1</v>
      </c>
      <c r="B4" s="60" t="s">
        <v>2</v>
      </c>
      <c r="C4" s="60" t="s">
        <v>80</v>
      </c>
      <c r="D4" s="61">
        <v>2021</v>
      </c>
      <c r="E4" s="62"/>
      <c r="F4" s="62"/>
      <c r="G4" s="60" t="s">
        <v>81</v>
      </c>
      <c r="H4" s="60" t="s">
        <v>82</v>
      </c>
      <c r="I4" s="10"/>
    </row>
    <row r="5" spans="1:11" ht="72" customHeight="1" x14ac:dyDescent="0.2">
      <c r="A5" s="60"/>
      <c r="B5" s="60"/>
      <c r="C5" s="60"/>
      <c r="D5" s="29" t="s">
        <v>3</v>
      </c>
      <c r="E5" s="29" t="s">
        <v>4</v>
      </c>
      <c r="F5" s="30" t="s">
        <v>74</v>
      </c>
      <c r="G5" s="60"/>
      <c r="H5" s="60" t="s">
        <v>4</v>
      </c>
      <c r="I5" s="10"/>
    </row>
    <row r="6" spans="1:11" ht="14.45" customHeight="1" x14ac:dyDescent="0.2">
      <c r="A6" s="29" t="s">
        <v>5</v>
      </c>
      <c r="B6" s="29" t="s">
        <v>6</v>
      </c>
      <c r="C6" s="29" t="s">
        <v>7</v>
      </c>
      <c r="D6" s="29" t="s">
        <v>8</v>
      </c>
      <c r="E6" s="29" t="s">
        <v>68</v>
      </c>
      <c r="F6" s="57">
        <v>6</v>
      </c>
      <c r="G6" s="29" t="s">
        <v>9</v>
      </c>
      <c r="H6" s="29" t="s">
        <v>69</v>
      </c>
      <c r="I6" s="10"/>
    </row>
    <row r="7" spans="1:11" s="4" customFormat="1" ht="39.75" customHeight="1" x14ac:dyDescent="0.2">
      <c r="A7" s="31" t="s">
        <v>11</v>
      </c>
      <c r="B7" s="32" t="s">
        <v>12</v>
      </c>
      <c r="C7" s="39">
        <f>SUM(C8+C22)</f>
        <v>1105986.2999999998</v>
      </c>
      <c r="D7" s="39">
        <f>SUM(D8+D22)</f>
        <v>9466695.1999999993</v>
      </c>
      <c r="E7" s="39">
        <f>SUM(E8+E22)</f>
        <v>1158345.6000000001</v>
      </c>
      <c r="F7" s="49">
        <f>SUM(E7/D7)</f>
        <v>0.12236008190059823</v>
      </c>
      <c r="G7" s="50">
        <f>(E7/C7)</f>
        <v>1.0473417256615207</v>
      </c>
      <c r="H7" s="39">
        <f t="shared" ref="H7:H23" si="0">SUM(E7-C7)</f>
        <v>52359.300000000279</v>
      </c>
      <c r="I7" s="12"/>
      <c r="J7" s="9"/>
      <c r="K7" s="7"/>
    </row>
    <row r="8" spans="1:11" s="5" customFormat="1" ht="22.5" x14ac:dyDescent="0.2">
      <c r="A8" s="33" t="s">
        <v>13</v>
      </c>
      <c r="B8" s="34" t="s">
        <v>14</v>
      </c>
      <c r="C8" s="37">
        <f>C9+C11+C12+C13+C14+C16+C17+C19+C20+C21+C15+C18</f>
        <v>523007.6</v>
      </c>
      <c r="D8" s="37">
        <f>D9+D11+D12+D13+D14+D16+D17+D19+D20+D21+D15+D18</f>
        <v>4046392</v>
      </c>
      <c r="E8" s="37">
        <f>E9+E11+E12+E13+E14+E16+E17+E19+E20+E21+E15+E18</f>
        <v>501546.19999999995</v>
      </c>
      <c r="F8" s="51">
        <f>E8/D8</f>
        <v>0.12394898961840572</v>
      </c>
      <c r="G8" s="52">
        <f t="shared" ref="G8:G14" si="1">E8/C8</f>
        <v>0.95896541465171825</v>
      </c>
      <c r="H8" s="37">
        <f t="shared" si="0"/>
        <v>-21461.400000000023</v>
      </c>
      <c r="I8" s="13"/>
      <c r="J8" s="8"/>
      <c r="K8" s="8"/>
    </row>
    <row r="9" spans="1:11" s="5" customFormat="1" ht="22.5" x14ac:dyDescent="0.2">
      <c r="A9" s="33" t="s">
        <v>15</v>
      </c>
      <c r="B9" s="34" t="s">
        <v>16</v>
      </c>
      <c r="C9" s="37">
        <v>360692.6</v>
      </c>
      <c r="D9" s="37">
        <v>2940342</v>
      </c>
      <c r="E9" s="37">
        <v>365400</v>
      </c>
      <c r="F9" s="51">
        <f t="shared" ref="F9:F14" si="2">E9/D9</f>
        <v>0.12427125824138825</v>
      </c>
      <c r="G9" s="52">
        <f t="shared" si="1"/>
        <v>1.0130510024325423</v>
      </c>
      <c r="H9" s="37">
        <f t="shared" si="0"/>
        <v>4707.4000000000233</v>
      </c>
      <c r="I9" s="14"/>
    </row>
    <row r="10" spans="1:11" s="4" customFormat="1" ht="31.5" customHeight="1" x14ac:dyDescent="0.2">
      <c r="A10" s="35"/>
      <c r="B10" s="36" t="s">
        <v>88</v>
      </c>
      <c r="C10" s="40">
        <v>277639</v>
      </c>
      <c r="D10" s="40">
        <v>2259415</v>
      </c>
      <c r="E10" s="40">
        <v>281073.5</v>
      </c>
      <c r="F10" s="53">
        <f t="shared" si="2"/>
        <v>0.12440100645521075</v>
      </c>
      <c r="G10" s="54">
        <f t="shared" si="1"/>
        <v>1.0123703802419688</v>
      </c>
      <c r="H10" s="55">
        <f t="shared" si="0"/>
        <v>3434.5</v>
      </c>
      <c r="I10" s="10"/>
    </row>
    <row r="11" spans="1:11" s="4" customFormat="1" ht="45" x14ac:dyDescent="0.2">
      <c r="A11" s="33" t="s">
        <v>17</v>
      </c>
      <c r="B11" s="34" t="s">
        <v>18</v>
      </c>
      <c r="C11" s="37">
        <v>12129.4</v>
      </c>
      <c r="D11" s="37">
        <v>78347</v>
      </c>
      <c r="E11" s="37">
        <v>6044.9</v>
      </c>
      <c r="F11" s="51">
        <f t="shared" si="2"/>
        <v>7.7155475002233645E-2</v>
      </c>
      <c r="G11" s="52">
        <f t="shared" si="1"/>
        <v>0.49836760268438668</v>
      </c>
      <c r="H11" s="37">
        <f t="shared" si="0"/>
        <v>-6084.5</v>
      </c>
      <c r="I11" s="10"/>
    </row>
    <row r="12" spans="1:11" s="5" customFormat="1" ht="22.5" x14ac:dyDescent="0.2">
      <c r="A12" s="33" t="s">
        <v>19</v>
      </c>
      <c r="B12" s="34" t="s">
        <v>20</v>
      </c>
      <c r="C12" s="37">
        <v>54552.5</v>
      </c>
      <c r="D12" s="37">
        <v>386100</v>
      </c>
      <c r="E12" s="37">
        <v>49914.6</v>
      </c>
      <c r="F12" s="51">
        <f t="shared" si="2"/>
        <v>0.12927894327894326</v>
      </c>
      <c r="G12" s="52">
        <f t="shared" si="1"/>
        <v>0.91498281471976539</v>
      </c>
      <c r="H12" s="37">
        <f t="shared" si="0"/>
        <v>-4637.9000000000015</v>
      </c>
      <c r="I12" s="14"/>
    </row>
    <row r="13" spans="1:11" s="5" customFormat="1" ht="22.5" x14ac:dyDescent="0.2">
      <c r="A13" s="33" t="s">
        <v>21</v>
      </c>
      <c r="B13" s="34" t="s">
        <v>22</v>
      </c>
      <c r="C13" s="37">
        <v>50303.9</v>
      </c>
      <c r="D13" s="37">
        <v>344079.7</v>
      </c>
      <c r="E13" s="37">
        <v>37632.1</v>
      </c>
      <c r="F13" s="51">
        <f t="shared" si="2"/>
        <v>0.10937029996247961</v>
      </c>
      <c r="G13" s="52">
        <f t="shared" si="1"/>
        <v>0.74809507811521569</v>
      </c>
      <c r="H13" s="37">
        <f t="shared" si="0"/>
        <v>-12671.800000000003</v>
      </c>
      <c r="I13" s="14"/>
    </row>
    <row r="14" spans="1:11" s="5" customFormat="1" ht="36" customHeight="1" x14ac:dyDescent="0.2">
      <c r="A14" s="33" t="s">
        <v>23</v>
      </c>
      <c r="B14" s="34" t="s">
        <v>24</v>
      </c>
      <c r="C14" s="38">
        <v>5331.7</v>
      </c>
      <c r="D14" s="38">
        <v>35350</v>
      </c>
      <c r="E14" s="38">
        <v>4701.8</v>
      </c>
      <c r="F14" s="51">
        <f t="shared" si="2"/>
        <v>0.13300707213578503</v>
      </c>
      <c r="G14" s="52">
        <f t="shared" si="1"/>
        <v>0.88185756888046973</v>
      </c>
      <c r="H14" s="37">
        <f t="shared" si="0"/>
        <v>-629.89999999999964</v>
      </c>
      <c r="I14" s="14"/>
    </row>
    <row r="15" spans="1:11" s="5" customFormat="1" ht="36" customHeight="1" x14ac:dyDescent="0.2">
      <c r="A15" s="33" t="s">
        <v>77</v>
      </c>
      <c r="B15" s="34" t="s">
        <v>78</v>
      </c>
      <c r="C15" s="38"/>
      <c r="D15" s="38"/>
      <c r="E15" s="38"/>
      <c r="F15" s="51"/>
      <c r="G15" s="52"/>
      <c r="H15" s="37">
        <f t="shared" si="0"/>
        <v>0</v>
      </c>
      <c r="I15" s="14"/>
    </row>
    <row r="16" spans="1:11" s="5" customFormat="1" ht="45" x14ac:dyDescent="0.2">
      <c r="A16" s="33" t="s">
        <v>25</v>
      </c>
      <c r="B16" s="34" t="s">
        <v>26</v>
      </c>
      <c r="C16" s="37">
        <v>25398.799999999999</v>
      </c>
      <c r="D16" s="37">
        <v>197688.5</v>
      </c>
      <c r="E16" s="37">
        <v>27041</v>
      </c>
      <c r="F16" s="56">
        <f>SUM(E16/D16)</f>
        <v>0.13678590307478686</v>
      </c>
      <c r="G16" s="56">
        <f>SUM(E16/C16)</f>
        <v>1.0646565979495095</v>
      </c>
      <c r="H16" s="37">
        <f t="shared" si="0"/>
        <v>1642.2000000000007</v>
      </c>
      <c r="I16" s="14"/>
    </row>
    <row r="17" spans="1:9" s="5" customFormat="1" ht="55.5" customHeight="1" x14ac:dyDescent="0.2">
      <c r="A17" s="33" t="s">
        <v>27</v>
      </c>
      <c r="B17" s="34" t="s">
        <v>28</v>
      </c>
      <c r="C17" s="38">
        <v>1069.2</v>
      </c>
      <c r="D17" s="38">
        <v>3500</v>
      </c>
      <c r="E17" s="38">
        <v>1112.5999999999999</v>
      </c>
      <c r="F17" s="51">
        <f t="shared" ref="F17:F23" si="3">E17/D17</f>
        <v>0.31788571428571427</v>
      </c>
      <c r="G17" s="52">
        <f t="shared" ref="G17:G23" si="4">E17/C17</f>
        <v>1.0405910961466516</v>
      </c>
      <c r="H17" s="37">
        <f t="shared" si="0"/>
        <v>43.399999999999864</v>
      </c>
      <c r="I17" s="14"/>
    </row>
    <row r="18" spans="1:9" s="5" customFormat="1" ht="51" customHeight="1" x14ac:dyDescent="0.2">
      <c r="A18" s="33" t="s">
        <v>75</v>
      </c>
      <c r="B18" s="34" t="s">
        <v>76</v>
      </c>
      <c r="C18" s="38">
        <v>225.1</v>
      </c>
      <c r="D18" s="38">
        <v>1396.8</v>
      </c>
      <c r="E18" s="38">
        <v>253.4</v>
      </c>
      <c r="F18" s="51">
        <f t="shared" si="3"/>
        <v>0.1814146620847652</v>
      </c>
      <c r="G18" s="52">
        <f t="shared" si="4"/>
        <v>1.1257219013771658</v>
      </c>
      <c r="H18" s="37">
        <f t="shared" si="0"/>
        <v>28.300000000000011</v>
      </c>
      <c r="I18" s="14"/>
    </row>
    <row r="19" spans="1:9" s="5" customFormat="1" ht="33.75" x14ac:dyDescent="0.2">
      <c r="A19" s="33" t="s">
        <v>29</v>
      </c>
      <c r="B19" s="34" t="s">
        <v>30</v>
      </c>
      <c r="C19" s="37">
        <v>10438.299999999999</v>
      </c>
      <c r="D19" s="37">
        <v>37550</v>
      </c>
      <c r="E19" s="37">
        <v>5129.6000000000004</v>
      </c>
      <c r="F19" s="51">
        <f t="shared" si="3"/>
        <v>0.13660719041278296</v>
      </c>
      <c r="G19" s="52">
        <f t="shared" si="4"/>
        <v>0.49142101683224287</v>
      </c>
      <c r="H19" s="37">
        <f t="shared" si="0"/>
        <v>-5308.6999999999989</v>
      </c>
      <c r="I19" s="14"/>
    </row>
    <row r="20" spans="1:9" s="5" customFormat="1" ht="22.5" x14ac:dyDescent="0.2">
      <c r="A20" s="33" t="s">
        <v>31</v>
      </c>
      <c r="B20" s="34" t="s">
        <v>32</v>
      </c>
      <c r="C20" s="38">
        <v>1001.8</v>
      </c>
      <c r="D20" s="38">
        <v>5000</v>
      </c>
      <c r="E20" s="38">
        <v>2443.1999999999998</v>
      </c>
      <c r="F20" s="51">
        <f t="shared" si="3"/>
        <v>0.48863999999999996</v>
      </c>
      <c r="G20" s="52">
        <f t="shared" si="4"/>
        <v>2.4388101417448591</v>
      </c>
      <c r="H20" s="37">
        <f t="shared" si="0"/>
        <v>1441.3999999999999</v>
      </c>
      <c r="I20" s="14"/>
    </row>
    <row r="21" spans="1:9" s="5" customFormat="1" ht="22.5" x14ac:dyDescent="0.2">
      <c r="A21" s="33" t="s">
        <v>33</v>
      </c>
      <c r="B21" s="34" t="s">
        <v>34</v>
      </c>
      <c r="C21" s="38">
        <v>1864.3</v>
      </c>
      <c r="D21" s="38">
        <v>17038</v>
      </c>
      <c r="E21" s="38">
        <v>1873</v>
      </c>
      <c r="F21" s="51">
        <f t="shared" si="3"/>
        <v>0.10993074304495833</v>
      </c>
      <c r="G21" s="52">
        <f t="shared" si="4"/>
        <v>1.0046666309070429</v>
      </c>
      <c r="H21" s="37">
        <f t="shared" si="0"/>
        <v>8.7000000000000455</v>
      </c>
      <c r="I21" s="14"/>
    </row>
    <row r="22" spans="1:9" s="5" customFormat="1" ht="22.5" x14ac:dyDescent="0.2">
      <c r="A22" s="33" t="s">
        <v>35</v>
      </c>
      <c r="B22" s="34" t="s">
        <v>36</v>
      </c>
      <c r="C22" s="38">
        <v>582978.69999999995</v>
      </c>
      <c r="D22" s="38">
        <v>5420303.2000000002</v>
      </c>
      <c r="E22" s="38">
        <v>656799.4</v>
      </c>
      <c r="F22" s="51">
        <f t="shared" si="3"/>
        <v>0.12117392252152979</v>
      </c>
      <c r="G22" s="52">
        <f t="shared" si="4"/>
        <v>1.1266267532587384</v>
      </c>
      <c r="H22" s="37">
        <f t="shared" si="0"/>
        <v>73820.70000000007</v>
      </c>
      <c r="I22" s="14"/>
    </row>
    <row r="23" spans="1:9" s="6" customFormat="1" ht="42" customHeight="1" x14ac:dyDescent="0.2">
      <c r="A23" s="58" t="s">
        <v>37</v>
      </c>
      <c r="B23" s="58"/>
      <c r="C23" s="39">
        <f>C8-C10</f>
        <v>245368.59999999998</v>
      </c>
      <c r="D23" s="39">
        <f>D8-D10</f>
        <v>1786977</v>
      </c>
      <c r="E23" s="39">
        <f>E8-E10</f>
        <v>220472.69999999995</v>
      </c>
      <c r="F23" s="52">
        <f t="shared" si="3"/>
        <v>0.12337746932389167</v>
      </c>
      <c r="G23" s="52">
        <f t="shared" si="4"/>
        <v>0.89853673208389329</v>
      </c>
      <c r="H23" s="39">
        <f t="shared" si="0"/>
        <v>-24895.900000000023</v>
      </c>
      <c r="I23" s="15"/>
    </row>
    <row r="24" spans="1:9" s="2" customFormat="1" ht="18.95" customHeight="1" x14ac:dyDescent="0.2">
      <c r="A24" s="41"/>
      <c r="B24" s="41"/>
      <c r="C24" s="42"/>
      <c r="D24" s="42"/>
      <c r="E24" s="42"/>
      <c r="F24" s="43"/>
      <c r="G24" s="44"/>
      <c r="H24" s="42"/>
      <c r="I24" s="15"/>
    </row>
    <row r="25" spans="1:9" s="2" customFormat="1" ht="31.5" customHeight="1" x14ac:dyDescent="0.2">
      <c r="A25" s="45"/>
      <c r="B25" s="45"/>
      <c r="C25" s="46"/>
      <c r="D25" s="46"/>
      <c r="E25" s="46"/>
      <c r="F25" s="47"/>
      <c r="G25" s="48"/>
      <c r="H25" s="46"/>
      <c r="I25" s="17"/>
    </row>
    <row r="26" spans="1:9" s="2" customFormat="1" ht="31.5" customHeight="1" x14ac:dyDescent="0.2">
      <c r="A26" s="45"/>
      <c r="B26" s="45"/>
      <c r="C26" s="46"/>
      <c r="D26" s="46"/>
      <c r="E26" s="46"/>
      <c r="F26" s="47"/>
      <c r="G26" s="48"/>
      <c r="H26" s="46"/>
      <c r="I26" s="17"/>
    </row>
    <row r="27" spans="1:9" s="4" customFormat="1" ht="36.950000000000003" customHeight="1" x14ac:dyDescent="0.25">
      <c r="A27" s="71"/>
      <c r="B27" s="72" t="s">
        <v>73</v>
      </c>
      <c r="C27" s="71"/>
      <c r="D27" s="73"/>
      <c r="E27" s="74"/>
      <c r="F27" s="74"/>
      <c r="G27" s="75" t="s">
        <v>38</v>
      </c>
      <c r="H27" s="18"/>
      <c r="I27" s="18"/>
    </row>
    <row r="28" spans="1:9" ht="72" x14ac:dyDescent="0.2">
      <c r="A28" s="76" t="s">
        <v>39</v>
      </c>
      <c r="B28" s="77" t="s">
        <v>40</v>
      </c>
      <c r="C28" s="76" t="s">
        <v>80</v>
      </c>
      <c r="D28" s="78" t="s">
        <v>83</v>
      </c>
      <c r="E28" s="78" t="s">
        <v>72</v>
      </c>
      <c r="F28" s="78" t="s">
        <v>84</v>
      </c>
      <c r="G28" s="78" t="s">
        <v>85</v>
      </c>
      <c r="H28" s="79" t="s">
        <v>86</v>
      </c>
      <c r="I28" s="19"/>
    </row>
    <row r="29" spans="1:9" x14ac:dyDescent="0.2">
      <c r="A29" s="80" t="s">
        <v>5</v>
      </c>
      <c r="B29" s="81">
        <v>2</v>
      </c>
      <c r="C29" s="80">
        <v>3</v>
      </c>
      <c r="D29" s="82">
        <v>4</v>
      </c>
      <c r="E29" s="82">
        <v>5</v>
      </c>
      <c r="F29" s="82">
        <v>6</v>
      </c>
      <c r="G29" s="82">
        <v>7</v>
      </c>
      <c r="H29" s="82">
        <v>8</v>
      </c>
      <c r="I29" s="10"/>
    </row>
    <row r="30" spans="1:9" ht="40.9" customHeight="1" x14ac:dyDescent="0.2">
      <c r="A30" s="80"/>
      <c r="B30" s="83" t="s">
        <v>41</v>
      </c>
      <c r="C30" s="84">
        <f>SUM(C31:C43)</f>
        <v>1200650.7</v>
      </c>
      <c r="D30" s="84">
        <f>SUM(D31:D43)</f>
        <v>10007827.6</v>
      </c>
      <c r="E30" s="84">
        <f>SUM(E31:E43)</f>
        <v>1124934.7999999998</v>
      </c>
      <c r="F30" s="85">
        <f>E30/D30</f>
        <v>0.11240549347592677</v>
      </c>
      <c r="G30" s="85">
        <f>SUM(E30/C30)</f>
        <v>0.93693761224642591</v>
      </c>
      <c r="H30" s="84">
        <f>SUM(H31:H43)</f>
        <v>-75715.900000000052</v>
      </c>
      <c r="I30" s="10"/>
    </row>
    <row r="31" spans="1:9" s="4" customFormat="1" ht="42" customHeight="1" x14ac:dyDescent="0.2">
      <c r="A31" s="80" t="s">
        <v>42</v>
      </c>
      <c r="B31" s="86" t="s">
        <v>43</v>
      </c>
      <c r="C31" s="87">
        <v>96321.7</v>
      </c>
      <c r="D31" s="87">
        <v>983358.2</v>
      </c>
      <c r="E31" s="87">
        <v>92132.7</v>
      </c>
      <c r="F31" s="88">
        <f>E31/D31</f>
        <v>9.369190189292162E-2</v>
      </c>
      <c r="G31" s="88">
        <f>SUM(E31/C31)</f>
        <v>0.95651031906621253</v>
      </c>
      <c r="H31" s="87">
        <f>SUM(E31-C31)</f>
        <v>-4189</v>
      </c>
      <c r="I31" s="10"/>
    </row>
    <row r="32" spans="1:9" s="4" customFormat="1" ht="42" hidden="1" customHeight="1" x14ac:dyDescent="0.2">
      <c r="A32" s="80" t="s">
        <v>44</v>
      </c>
      <c r="B32" s="86" t="s">
        <v>45</v>
      </c>
      <c r="C32" s="87">
        <v>0</v>
      </c>
      <c r="D32" s="87">
        <v>0</v>
      </c>
      <c r="E32" s="87">
        <v>0</v>
      </c>
      <c r="F32" s="88">
        <v>0</v>
      </c>
      <c r="G32" s="88" t="e">
        <f>SUM(E32/C32)</f>
        <v>#DIV/0!</v>
      </c>
      <c r="H32" s="87">
        <f t="shared" ref="H32:H43" si="5">SUM(E32-C32)</f>
        <v>0</v>
      </c>
      <c r="I32" s="10"/>
    </row>
    <row r="33" spans="1:9" s="4" customFormat="1" ht="42" customHeight="1" x14ac:dyDescent="0.2">
      <c r="A33" s="80" t="s">
        <v>46</v>
      </c>
      <c r="B33" s="86" t="s">
        <v>47</v>
      </c>
      <c r="C33" s="87">
        <v>4727.1000000000004</v>
      </c>
      <c r="D33" s="87">
        <v>101860.9</v>
      </c>
      <c r="E33" s="87">
        <v>9380.2000000000007</v>
      </c>
      <c r="F33" s="88">
        <f t="shared" ref="F31:F43" si="6">E33/D33</f>
        <v>9.2088328298689695E-2</v>
      </c>
      <c r="G33" s="88">
        <f t="shared" ref="G33:G43" si="7">SUM(E33/C33)</f>
        <v>1.9843455818577986</v>
      </c>
      <c r="H33" s="87">
        <f>SUM(E33-C33)</f>
        <v>4653.1000000000004</v>
      </c>
      <c r="I33" s="10"/>
    </row>
    <row r="34" spans="1:9" s="4" customFormat="1" ht="42" customHeight="1" x14ac:dyDescent="0.2">
      <c r="A34" s="80" t="s">
        <v>48</v>
      </c>
      <c r="B34" s="86" t="s">
        <v>49</v>
      </c>
      <c r="C34" s="87">
        <v>21249.8</v>
      </c>
      <c r="D34" s="87">
        <v>742508.5</v>
      </c>
      <c r="E34" s="87">
        <v>45731.4</v>
      </c>
      <c r="F34" s="88">
        <f t="shared" si="6"/>
        <v>6.1590406035755822E-2</v>
      </c>
      <c r="G34" s="88">
        <f t="shared" si="7"/>
        <v>2.1520861372812923</v>
      </c>
      <c r="H34" s="87">
        <f t="shared" si="5"/>
        <v>24481.600000000002</v>
      </c>
      <c r="I34" s="10"/>
    </row>
    <row r="35" spans="1:9" s="4" customFormat="1" ht="42" customHeight="1" x14ac:dyDescent="0.2">
      <c r="A35" s="80" t="s">
        <v>50</v>
      </c>
      <c r="B35" s="86" t="s">
        <v>51</v>
      </c>
      <c r="C35" s="87">
        <v>76732.899999999994</v>
      </c>
      <c r="D35" s="87">
        <v>1579605.7</v>
      </c>
      <c r="E35" s="87">
        <v>140490.9</v>
      </c>
      <c r="F35" s="88">
        <f t="shared" si="6"/>
        <v>8.8940486856941572E-2</v>
      </c>
      <c r="G35" s="88">
        <f t="shared" si="7"/>
        <v>1.8309082544775448</v>
      </c>
      <c r="H35" s="87">
        <f>SUM(E35-C35)</f>
        <v>63758</v>
      </c>
      <c r="I35" s="10"/>
    </row>
    <row r="36" spans="1:9" s="4" customFormat="1" ht="42" customHeight="1" x14ac:dyDescent="0.2">
      <c r="A36" s="80" t="s">
        <v>52</v>
      </c>
      <c r="B36" s="86" t="s">
        <v>53</v>
      </c>
      <c r="C36" s="87">
        <v>2629</v>
      </c>
      <c r="D36" s="87">
        <v>26856.2</v>
      </c>
      <c r="E36" s="87">
        <v>7.6</v>
      </c>
      <c r="F36" s="88">
        <f t="shared" si="6"/>
        <v>2.8298865811246564E-4</v>
      </c>
      <c r="G36" s="88">
        <v>0</v>
      </c>
      <c r="H36" s="87">
        <f t="shared" si="5"/>
        <v>-2621.4</v>
      </c>
      <c r="I36" s="10"/>
    </row>
    <row r="37" spans="1:9" ht="42" customHeight="1" x14ac:dyDescent="0.2">
      <c r="A37" s="80" t="s">
        <v>54</v>
      </c>
      <c r="B37" s="86" t="s">
        <v>55</v>
      </c>
      <c r="C37" s="87">
        <v>777251.9</v>
      </c>
      <c r="D37" s="87">
        <v>5216433.9000000004</v>
      </c>
      <c r="E37" s="87">
        <v>675855.7</v>
      </c>
      <c r="F37" s="88">
        <f t="shared" si="6"/>
        <v>0.1295627842614856</v>
      </c>
      <c r="G37" s="88">
        <f t="shared" si="7"/>
        <v>0.86954525296110552</v>
      </c>
      <c r="H37" s="87">
        <f t="shared" si="5"/>
        <v>-101396.20000000007</v>
      </c>
      <c r="I37" s="10"/>
    </row>
    <row r="38" spans="1:9" ht="42" customHeight="1" x14ac:dyDescent="0.2">
      <c r="A38" s="80" t="s">
        <v>56</v>
      </c>
      <c r="B38" s="86" t="s">
        <v>57</v>
      </c>
      <c r="C38" s="87">
        <v>97423</v>
      </c>
      <c r="D38" s="87">
        <v>478645.7</v>
      </c>
      <c r="E38" s="87">
        <v>55471.9</v>
      </c>
      <c r="F38" s="88">
        <f t="shared" si="6"/>
        <v>0.11589344686476866</v>
      </c>
      <c r="G38" s="88">
        <f t="shared" si="7"/>
        <v>0.56939223797255267</v>
      </c>
      <c r="H38" s="87">
        <f t="shared" si="5"/>
        <v>-41951.1</v>
      </c>
      <c r="I38" s="10"/>
    </row>
    <row r="39" spans="1:9" ht="42" customHeight="1" x14ac:dyDescent="0.2">
      <c r="A39" s="80" t="s">
        <v>58</v>
      </c>
      <c r="B39" s="86" t="s">
        <v>59</v>
      </c>
      <c r="C39" s="87">
        <v>0</v>
      </c>
      <c r="D39" s="87">
        <v>6912</v>
      </c>
      <c r="E39" s="87">
        <v>0</v>
      </c>
      <c r="F39" s="88">
        <v>0</v>
      </c>
      <c r="G39" s="88">
        <v>0</v>
      </c>
      <c r="H39" s="87">
        <f t="shared" si="5"/>
        <v>0</v>
      </c>
      <c r="I39" s="10"/>
    </row>
    <row r="40" spans="1:9" ht="42" customHeight="1" x14ac:dyDescent="0.2">
      <c r="A40" s="80" t="s">
        <v>10</v>
      </c>
      <c r="B40" s="86" t="s">
        <v>60</v>
      </c>
      <c r="C40" s="87">
        <v>34360.5</v>
      </c>
      <c r="D40" s="87">
        <v>369305.7</v>
      </c>
      <c r="E40" s="87">
        <v>42453.2</v>
      </c>
      <c r="F40" s="88">
        <f t="shared" si="6"/>
        <v>0.11495408817139838</v>
      </c>
      <c r="G40" s="88">
        <v>0</v>
      </c>
      <c r="H40" s="87">
        <f t="shared" si="5"/>
        <v>8092.6999999999971</v>
      </c>
      <c r="I40" s="10"/>
    </row>
    <row r="41" spans="1:9" ht="42" customHeight="1" x14ac:dyDescent="0.2">
      <c r="A41" s="80" t="s">
        <v>61</v>
      </c>
      <c r="B41" s="86" t="s">
        <v>62</v>
      </c>
      <c r="C41" s="87">
        <v>80051.5</v>
      </c>
      <c r="D41" s="87">
        <v>450503</v>
      </c>
      <c r="E41" s="87">
        <v>55414</v>
      </c>
      <c r="F41" s="88">
        <f t="shared" si="6"/>
        <v>0.12300473026816691</v>
      </c>
      <c r="G41" s="88">
        <f t="shared" si="7"/>
        <v>0.69222937733833845</v>
      </c>
      <c r="H41" s="87">
        <f t="shared" si="5"/>
        <v>-24637.5</v>
      </c>
      <c r="I41" s="10"/>
    </row>
    <row r="42" spans="1:9" ht="42" customHeight="1" x14ac:dyDescent="0.2">
      <c r="A42" s="80" t="s">
        <v>63</v>
      </c>
      <c r="B42" s="86" t="s">
        <v>64</v>
      </c>
      <c r="C42" s="87">
        <v>5250.3</v>
      </c>
      <c r="D42" s="87">
        <v>28816.799999999999</v>
      </c>
      <c r="E42" s="87">
        <v>4649.2</v>
      </c>
      <c r="F42" s="88">
        <f t="shared" si="6"/>
        <v>0.16133644263068767</v>
      </c>
      <c r="G42" s="88">
        <v>0</v>
      </c>
      <c r="H42" s="87">
        <f t="shared" si="5"/>
        <v>-601.10000000000036</v>
      </c>
      <c r="I42" s="10"/>
    </row>
    <row r="43" spans="1:9" ht="42" customHeight="1" x14ac:dyDescent="0.2">
      <c r="A43" s="80" t="s">
        <v>65</v>
      </c>
      <c r="B43" s="86" t="s">
        <v>66</v>
      </c>
      <c r="C43" s="87">
        <v>4653</v>
      </c>
      <c r="D43" s="87">
        <v>23021</v>
      </c>
      <c r="E43" s="87">
        <v>3348</v>
      </c>
      <c r="F43" s="88">
        <f t="shared" si="6"/>
        <v>0.14543243125841623</v>
      </c>
      <c r="G43" s="88">
        <f t="shared" si="7"/>
        <v>0.71953578336557056</v>
      </c>
      <c r="H43" s="87">
        <f t="shared" si="5"/>
        <v>-1305</v>
      </c>
      <c r="I43" s="10"/>
    </row>
    <row r="44" spans="1:9" x14ac:dyDescent="0.2">
      <c r="A44" s="19"/>
      <c r="B44" s="18"/>
      <c r="C44" s="63"/>
      <c r="D44" s="63"/>
      <c r="E44" s="63"/>
      <c r="F44" s="64"/>
      <c r="G44" s="65"/>
      <c r="H44" s="65"/>
      <c r="I44" s="19"/>
    </row>
    <row r="45" spans="1:9" s="16" customFormat="1" ht="14.25" x14ac:dyDescent="0.2">
      <c r="A45" s="20"/>
      <c r="B45" s="66" t="s">
        <v>71</v>
      </c>
      <c r="C45" s="67">
        <f>SUM(C7-C30)</f>
        <v>-94664.40000000014</v>
      </c>
      <c r="D45" s="67">
        <f>SUM(D7-D30)</f>
        <v>-541132.40000000037</v>
      </c>
      <c r="E45" s="67">
        <f>SUM(E7-E30)</f>
        <v>33410.800000000279</v>
      </c>
      <c r="F45" s="68"/>
      <c r="G45" s="63"/>
      <c r="H45" s="63"/>
      <c r="I45" s="20"/>
    </row>
    <row r="46" spans="1:9" s="4" customFormat="1" ht="20.45" customHeight="1" x14ac:dyDescent="0.2">
      <c r="A46" s="18"/>
      <c r="B46" s="66" t="s">
        <v>70</v>
      </c>
      <c r="C46" s="67">
        <v>371000</v>
      </c>
      <c r="D46" s="67">
        <v>325000</v>
      </c>
      <c r="E46" s="67">
        <v>325000</v>
      </c>
      <c r="F46" s="68"/>
      <c r="G46" s="63"/>
      <c r="H46" s="63"/>
      <c r="I46" s="18"/>
    </row>
    <row r="47" spans="1:9" x14ac:dyDescent="0.2">
      <c r="A47" s="19"/>
      <c r="B47" s="19"/>
      <c r="C47" s="69"/>
      <c r="D47" s="70"/>
      <c r="E47" s="70"/>
      <c r="F47" s="22"/>
      <c r="G47" s="19"/>
      <c r="H47" s="19"/>
      <c r="I47" s="19"/>
    </row>
    <row r="48" spans="1:9" x14ac:dyDescent="0.2">
      <c r="A48" s="19"/>
      <c r="B48" s="19"/>
      <c r="C48" s="23"/>
      <c r="D48" s="23"/>
      <c r="E48" s="23"/>
      <c r="F48" s="22"/>
      <c r="G48" s="19"/>
      <c r="H48" s="19"/>
      <c r="I48" s="19"/>
    </row>
    <row r="49" spans="1:9" x14ac:dyDescent="0.2">
      <c r="A49" s="19"/>
      <c r="B49" s="19"/>
      <c r="C49" s="24"/>
      <c r="D49" s="19"/>
      <c r="E49" s="19"/>
      <c r="F49" s="22"/>
      <c r="G49" s="19"/>
      <c r="H49" s="19"/>
      <c r="I49" s="19"/>
    </row>
    <row r="50" spans="1:9" x14ac:dyDescent="0.2">
      <c r="A50" s="19"/>
      <c r="B50" s="19"/>
      <c r="C50" s="24"/>
      <c r="D50" s="19"/>
      <c r="E50" s="19"/>
      <c r="F50" s="22"/>
      <c r="G50" s="19"/>
      <c r="H50" s="19"/>
      <c r="I50" s="19"/>
    </row>
    <row r="51" spans="1:9" x14ac:dyDescent="0.2">
      <c r="A51" s="10"/>
      <c r="B51" s="10"/>
      <c r="C51" s="10"/>
      <c r="D51" s="10"/>
      <c r="E51" s="10"/>
      <c r="F51" s="11"/>
      <c r="G51" s="10"/>
      <c r="H51" s="19"/>
      <c r="I51" s="19"/>
    </row>
    <row r="52" spans="1:9" x14ac:dyDescent="0.2">
      <c r="A52" s="10"/>
      <c r="B52" s="10"/>
      <c r="C52" s="10"/>
      <c r="D52" s="10"/>
      <c r="E52" s="10"/>
      <c r="F52" s="11"/>
      <c r="G52" s="10"/>
      <c r="H52" s="19"/>
      <c r="I52" s="19"/>
    </row>
    <row r="53" spans="1:9" x14ac:dyDescent="0.2">
      <c r="H53" s="21"/>
      <c r="I53" s="21"/>
    </row>
    <row r="54" spans="1:9" x14ac:dyDescent="0.2">
      <c r="H54" s="21"/>
      <c r="I54" s="21"/>
    </row>
    <row r="55" spans="1:9" x14ac:dyDescent="0.2">
      <c r="H55" s="21"/>
      <c r="I55" s="21"/>
    </row>
  </sheetData>
  <sheetProtection formatCells="0" formatColumns="0" formatRows="0" insertColumns="0" insertRows="0" deleteColumns="0" deleteRows="0"/>
  <mergeCells count="9">
    <mergeCell ref="A23:B23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85" fitToHeight="3" orientation="portrait" r:id="rId1"/>
  <headerFooter alignWithMargins="0"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Сотрудник</cp:lastModifiedBy>
  <cp:lastPrinted>2021-02-03T06:02:43Z</cp:lastPrinted>
  <dcterms:created xsi:type="dcterms:W3CDTF">2016-04-19T14:49:49Z</dcterms:created>
  <dcterms:modified xsi:type="dcterms:W3CDTF">2021-03-11T08:29:22Z</dcterms:modified>
</cp:coreProperties>
</file>