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1 году\Исполнение бюджета\01.07.2021\"/>
    </mc:Choice>
  </mc:AlternateContent>
  <xr:revisionPtr revIDLastSave="0" documentId="13_ncr:1_{4CADFF99-A201-42B3-AC42-9355CAD0FD76}" xr6:coauthVersionLast="45" xr6:coauthVersionMax="45" xr10:uidLastSave="{00000000-0000-0000-0000-000000000000}"/>
  <bookViews>
    <workbookView xWindow="11085" yWindow="1185" windowWidth="13515" windowHeight="1116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0" i="1" l="1"/>
  <c r="F47" i="1" l="1"/>
  <c r="E62" i="1" l="1"/>
  <c r="E89" i="1" l="1"/>
  <c r="E85" i="1"/>
  <c r="E81" i="1"/>
  <c r="E76" i="1"/>
  <c r="E71" i="1"/>
  <c r="E64" i="1"/>
  <c r="E57" i="1"/>
  <c r="E50" i="1"/>
  <c r="E46" i="1"/>
  <c r="E36" i="1"/>
  <c r="C76" i="1" l="1"/>
  <c r="B76" i="1"/>
  <c r="C81" i="1"/>
  <c r="B81" i="1"/>
  <c r="C85" i="1"/>
  <c r="B89" i="1"/>
  <c r="B74" i="1"/>
  <c r="C74" i="1"/>
  <c r="B62" i="1"/>
  <c r="C62" i="1"/>
  <c r="C57" i="1" l="1"/>
  <c r="C50" i="1"/>
  <c r="C46" i="1"/>
  <c r="B46" i="1"/>
  <c r="C36" i="1" l="1"/>
  <c r="B36" i="1"/>
  <c r="C4" i="1" l="1"/>
  <c r="E20" i="1" l="1"/>
  <c r="E4" i="1"/>
  <c r="E28" i="1" l="1"/>
  <c r="D75" i="1"/>
  <c r="D74" i="1"/>
  <c r="F52" i="1" l="1"/>
  <c r="F76" i="1" l="1"/>
  <c r="F43" i="1"/>
  <c r="F44" i="1"/>
  <c r="F45" i="1"/>
  <c r="C91" i="1"/>
  <c r="B91" i="1"/>
  <c r="D47" i="1"/>
  <c r="F38" i="1"/>
  <c r="F36" i="1"/>
  <c r="F5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1" i="1"/>
  <c r="F50" i="1"/>
  <c r="F49" i="1"/>
  <c r="F46" i="1"/>
  <c r="F42" i="1"/>
  <c r="F41" i="1"/>
  <c r="F40" i="1"/>
  <c r="F39" i="1"/>
  <c r="F37" i="1"/>
  <c r="C20" i="1" l="1"/>
  <c r="F27" i="1" l="1"/>
  <c r="F26" i="1"/>
  <c r="F25" i="1"/>
  <c r="F24" i="1"/>
  <c r="F23" i="1"/>
  <c r="F22" i="1"/>
  <c r="F21" i="1"/>
  <c r="F20" i="1"/>
  <c r="F19" i="1"/>
  <c r="F18" i="1"/>
  <c r="F17" i="1"/>
  <c r="F15" i="1"/>
  <c r="F14" i="1"/>
  <c r="F13" i="1"/>
  <c r="F12" i="1"/>
  <c r="F11" i="1"/>
  <c r="F10" i="1"/>
  <c r="F9" i="1"/>
  <c r="F8" i="1"/>
  <c r="F7" i="1"/>
  <c r="F6" i="1"/>
  <c r="F91" i="1" l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1" i="1"/>
  <c r="D50" i="1"/>
  <c r="D49" i="1"/>
  <c r="D48" i="1"/>
  <c r="D46" i="1"/>
  <c r="D42" i="1"/>
  <c r="D41" i="1"/>
  <c r="D40" i="1"/>
  <c r="D39" i="1"/>
  <c r="D38" i="1"/>
  <c r="D37" i="1"/>
  <c r="D36" i="1"/>
  <c r="D25" i="1"/>
  <c r="D23" i="1"/>
  <c r="D22" i="1"/>
  <c r="D21" i="1"/>
  <c r="B20" i="1"/>
  <c r="D18" i="1"/>
  <c r="D17" i="1"/>
  <c r="D15" i="1"/>
  <c r="D14" i="1"/>
  <c r="D13" i="1"/>
  <c r="D12" i="1"/>
  <c r="D11" i="1"/>
  <c r="D10" i="1"/>
  <c r="D9" i="1"/>
  <c r="D8" i="1"/>
  <c r="D7" i="1"/>
  <c r="D6" i="1"/>
  <c r="D5" i="1"/>
  <c r="F4" i="1"/>
  <c r="B4" i="1"/>
  <c r="D20" i="1" l="1"/>
  <c r="C28" i="1"/>
  <c r="F28" i="1" s="1"/>
  <c r="D91" i="1"/>
  <c r="B28" i="1"/>
  <c r="D4" i="1"/>
  <c r="D28" i="1" l="1"/>
</calcChain>
</file>

<file path=xl/sharedStrings.xml><?xml version="1.0" encoding="utf-8"?>
<sst xmlns="http://schemas.openxmlformats.org/spreadsheetml/2006/main" count="94" uniqueCount="89">
  <si>
    <t>% исполнения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</si>
  <si>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</si>
  <si>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</si>
  <si>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</si>
  <si>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</si>
  <si>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</si>
  <si>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</si>
  <si>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</si>
  <si>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</si>
  <si>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</si>
  <si>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</si>
  <si>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</si>
  <si>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</si>
  <si>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</si>
  <si>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</si>
  <si>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</si>
  <si>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</si>
  <si>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</si>
  <si>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</si>
  <si>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</si>
  <si>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</si>
  <si>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</si>
  <si>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</si>
  <si>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</si>
  <si>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</si>
  <si>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</si>
  <si>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</si>
  <si>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</si>
  <si>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</si>
  <si>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</si>
  <si>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</si>
  <si>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</si>
  <si>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</si>
  <si>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</si>
  <si>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</si>
  <si>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</si>
  <si>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</si>
  <si>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</si>
  <si>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</si>
  <si>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</si>
  <si>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</si>
  <si>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</si>
  <si>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</si>
  <si>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</si>
  <si>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</si>
  <si>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</si>
  <si>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</si>
  <si>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</si>
  <si>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</si>
  <si>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</si>
  <si>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</si>
  <si>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</si>
  <si>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</si>
  <si>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</si>
  <si>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</si>
  <si>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</si>
  <si>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</si>
  <si>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</si>
  <si>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</si>
  <si>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</si>
  <si>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</si>
  <si>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</si>
  <si>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</si>
  <si>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</si>
  <si>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</si>
  <si>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</si>
  <si>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</si>
  <si>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</si>
  <si>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</si>
  <si>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</si>
  <si>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</si>
  <si>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</si>
  <si>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</si>
  <si>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</si>
  <si>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</si>
  <si>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</si>
  <si>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</si>
  <si>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 xml:space="preserve">                       Исполнение бюджета Орехово-Зуевского городского округа по доходам за 2021 г.  (тыс.руб.)</t>
  </si>
  <si>
    <t>План на 2021 г.</t>
  </si>
  <si>
    <t>Отклонение 2021 от 2020</t>
  </si>
  <si>
    <t xml:space="preserve">                       Исполнение бюджета Орехово-Зуевского городского округа по расходам за 2021 г. (тыс.руб.)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</si>
  <si>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</si>
  <si>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</si>
  <si>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</si>
  <si>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Лесное хозяйство</t>
  </si>
  <si>
    <t xml:space="preserve">Доходы от приватизации имущества, находящегося в собственности городских округов </t>
  </si>
  <si>
    <t xml:space="preserve">Фактически  исполнено на 01.07.2020 г. </t>
  </si>
  <si>
    <t>Фактически  исполнено на 01.07.2021 г.</t>
  </si>
  <si>
    <t>Фактически  исполнено на 01.07.2020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</si>
</sst>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4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4" fillId="0" borderId="0" xfId="0" applyFont="1" applyFill="1"/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164" fontId="5" fillId="3" borderId="13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4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 applyBorder="1" applyAlignment="1">
      <alignment horizontal="center" vertical="center" wrapText="1"/>
    </xf>
    <xf numFmtId="4" fontId="4" fillId="3" borderId="11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/>
    </xf>
    <xf numFmtId="164" fontId="4" fillId="3" borderId="13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16" xfId="0" applyNumberFormat="1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view="pageBreakPreview" zoomScale="75" zoomScaleNormal="75" zoomScaleSheetLayoutView="75" workbookViewId="0">
      <pane xSplit="1" ySplit="3" topLeftCell="B76" activePane="bottomRight" state="frozen"/>
      <selection pane="topRight" activeCell="B1" sqref="B1"/>
      <selection pane="bottomLeft" activeCell="A4" sqref="A4"/>
      <selection pane="bottomRight" activeCell="E92" sqref="E92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34" t="s">
        <v>77</v>
      </c>
      <c r="B1" s="34"/>
      <c r="C1" s="34"/>
      <c r="D1" s="34"/>
      <c r="E1" s="34"/>
      <c r="F1" s="34"/>
    </row>
    <row r="2" spans="1:8" ht="30" customHeight="1" x14ac:dyDescent="0.25">
      <c r="A2" s="35"/>
      <c r="B2" s="37" t="s">
        <v>78</v>
      </c>
      <c r="C2" s="39" t="s">
        <v>87</v>
      </c>
      <c r="D2" s="37" t="s">
        <v>0</v>
      </c>
      <c r="E2" s="45" t="s">
        <v>86</v>
      </c>
      <c r="F2" s="47" t="s">
        <v>79</v>
      </c>
    </row>
    <row r="3" spans="1:8" ht="30" customHeight="1" x14ac:dyDescent="0.25">
      <c r="A3" s="36"/>
      <c r="B3" s="38"/>
      <c r="C3" s="40"/>
      <c r="D3" s="38"/>
      <c r="E3" s="46"/>
      <c r="F3" s="48"/>
    </row>
    <row r="4" spans="1:8" s="2" customFormat="1" x14ac:dyDescent="0.25">
      <c r="A4" s="13" t="s">
        <v>2</v>
      </c>
      <c r="B4" s="11">
        <f>B5+B6+B7+B8+B9+B10+B11+B12+B13+B14+B15+B17+B18+B19</f>
        <v>4046392</v>
      </c>
      <c r="C4" s="11">
        <f>C5+C6+C7+C8+C9+C10+C11+C12+C13+C14+C15+C17+C18+C19+C16</f>
        <v>1954235.2999999998</v>
      </c>
      <c r="D4" s="11">
        <f>(C4/B4)*100</f>
        <v>48.295748409941488</v>
      </c>
      <c r="E4" s="9">
        <f>E5+E6+E7+E8+E9+E10+E11+E12+E13+E14+E15+E17+E18+E19</f>
        <v>1659653.7999999998</v>
      </c>
      <c r="F4" s="15">
        <f>C4-E4</f>
        <v>294581.5</v>
      </c>
    </row>
    <row r="5" spans="1:8" x14ac:dyDescent="0.25">
      <c r="A5" s="14" t="s">
        <v>3</v>
      </c>
      <c r="B5" s="12">
        <v>2940342</v>
      </c>
      <c r="C5" s="12">
        <v>1331733.2</v>
      </c>
      <c r="D5" s="11">
        <f t="shared" ref="D5:D28" si="0">(C5/B5)*100</f>
        <v>45.291778983533206</v>
      </c>
      <c r="E5" s="10">
        <v>1185132.3999999999</v>
      </c>
      <c r="F5" s="15">
        <f>C5-E5</f>
        <v>146600.80000000005</v>
      </c>
      <c r="H5" s="3"/>
    </row>
    <row r="6" spans="1:8" ht="31.5" x14ac:dyDescent="0.25">
      <c r="A6" s="14" t="s">
        <v>4</v>
      </c>
      <c r="B6" s="12">
        <v>78347</v>
      </c>
      <c r="C6" s="12">
        <v>36857.800000000003</v>
      </c>
      <c r="D6" s="11">
        <f t="shared" si="0"/>
        <v>47.044302908854199</v>
      </c>
      <c r="E6" s="10">
        <v>33384.5</v>
      </c>
      <c r="F6" s="15">
        <f t="shared" ref="F6:F27" si="1">C6-E6</f>
        <v>3473.3000000000029</v>
      </c>
    </row>
    <row r="7" spans="1:8" x14ac:dyDescent="0.25">
      <c r="A7" s="14" t="s">
        <v>5</v>
      </c>
      <c r="B7" s="12">
        <v>386100</v>
      </c>
      <c r="C7" s="12">
        <v>244031</v>
      </c>
      <c r="D7" s="11">
        <f t="shared" si="0"/>
        <v>63.204092204092198</v>
      </c>
      <c r="E7" s="10">
        <v>163305.29999999999</v>
      </c>
      <c r="F7" s="15">
        <f t="shared" si="1"/>
        <v>80725.700000000012</v>
      </c>
    </row>
    <row r="8" spans="1:8" x14ac:dyDescent="0.25">
      <c r="A8" s="14" t="s">
        <v>6</v>
      </c>
      <c r="B8" s="12">
        <v>344079.7</v>
      </c>
      <c r="C8" s="12">
        <v>110878.2</v>
      </c>
      <c r="D8" s="11">
        <f t="shared" si="0"/>
        <v>32.22456890075177</v>
      </c>
      <c r="E8" s="10">
        <v>108641.9</v>
      </c>
      <c r="F8" s="15">
        <f t="shared" si="1"/>
        <v>2236.3000000000029</v>
      </c>
    </row>
    <row r="9" spans="1:8" x14ac:dyDescent="0.25">
      <c r="A9" s="14" t="s">
        <v>7</v>
      </c>
      <c r="B9" s="12">
        <v>35350</v>
      </c>
      <c r="C9" s="12">
        <v>17935.2</v>
      </c>
      <c r="D9" s="11">
        <f t="shared" si="0"/>
        <v>50.736067892503534</v>
      </c>
      <c r="E9" s="10">
        <v>14970.5</v>
      </c>
      <c r="F9" s="15">
        <f t="shared" si="1"/>
        <v>2964.7000000000007</v>
      </c>
    </row>
    <row r="10" spans="1:8" ht="47.25" x14ac:dyDescent="0.25">
      <c r="A10" s="14" t="s">
        <v>8</v>
      </c>
      <c r="B10" s="12">
        <v>197688.5</v>
      </c>
      <c r="C10" s="12">
        <v>129477.4</v>
      </c>
      <c r="D10" s="11">
        <f t="shared" si="0"/>
        <v>65.495666161663422</v>
      </c>
      <c r="E10" s="10">
        <v>116555.8</v>
      </c>
      <c r="F10" s="15">
        <f t="shared" si="1"/>
        <v>12921.599999999991</v>
      </c>
    </row>
    <row r="11" spans="1:8" ht="31.5" x14ac:dyDescent="0.25">
      <c r="A11" s="14" t="s">
        <v>9</v>
      </c>
      <c r="B11" s="12">
        <v>3500</v>
      </c>
      <c r="C11" s="12">
        <v>3737.6</v>
      </c>
      <c r="D11" s="11">
        <f t="shared" si="0"/>
        <v>106.78857142857143</v>
      </c>
      <c r="E11" s="10">
        <v>2651.5</v>
      </c>
      <c r="F11" s="15">
        <f t="shared" si="1"/>
        <v>1086.0999999999999</v>
      </c>
    </row>
    <row r="12" spans="1:8" ht="31.5" x14ac:dyDescent="0.25">
      <c r="A12" s="14" t="s">
        <v>10</v>
      </c>
      <c r="B12" s="12">
        <v>1396.8</v>
      </c>
      <c r="C12" s="12">
        <v>24175</v>
      </c>
      <c r="D12" s="11">
        <f t="shared" si="0"/>
        <v>1730.7416953035511</v>
      </c>
      <c r="E12" s="10">
        <v>4940.8</v>
      </c>
      <c r="F12" s="15">
        <f t="shared" si="1"/>
        <v>19234.2</v>
      </c>
    </row>
    <row r="13" spans="1:8" ht="31.5" x14ac:dyDescent="0.25">
      <c r="A13" s="14" t="s">
        <v>11</v>
      </c>
      <c r="B13" s="12">
        <v>10050</v>
      </c>
      <c r="C13" s="12"/>
      <c r="D13" s="11">
        <f t="shared" si="0"/>
        <v>0</v>
      </c>
      <c r="E13" s="10">
        <v>1856.4</v>
      </c>
      <c r="F13" s="15">
        <f t="shared" si="1"/>
        <v>-1856.4</v>
      </c>
    </row>
    <row r="14" spans="1:8" ht="47.25" x14ac:dyDescent="0.25">
      <c r="A14" s="14" t="s">
        <v>12</v>
      </c>
      <c r="B14" s="12">
        <v>12500</v>
      </c>
      <c r="C14" s="12">
        <v>7053.9</v>
      </c>
      <c r="D14" s="11">
        <f t="shared" si="0"/>
        <v>56.43119999999999</v>
      </c>
      <c r="E14" s="10">
        <v>5269.4</v>
      </c>
      <c r="F14" s="15">
        <f t="shared" si="1"/>
        <v>1784.5</v>
      </c>
    </row>
    <row r="15" spans="1:8" ht="78.75" x14ac:dyDescent="0.25">
      <c r="A15" s="14" t="s">
        <v>13</v>
      </c>
      <c r="B15" s="12">
        <v>15000</v>
      </c>
      <c r="C15" s="12">
        <v>19352.400000000001</v>
      </c>
      <c r="D15" s="11">
        <f t="shared" si="0"/>
        <v>129.01600000000002</v>
      </c>
      <c r="E15" s="10">
        <v>10108.1</v>
      </c>
      <c r="F15" s="15">
        <f t="shared" si="1"/>
        <v>9244.3000000000011</v>
      </c>
    </row>
    <row r="16" spans="1:8" ht="31.5" x14ac:dyDescent="0.25">
      <c r="A16" s="14" t="s">
        <v>85</v>
      </c>
      <c r="B16" s="12"/>
      <c r="C16" s="12">
        <v>2202.3000000000002</v>
      </c>
      <c r="D16" s="11"/>
      <c r="E16" s="10"/>
      <c r="F16" s="15"/>
    </row>
    <row r="17" spans="1:7" ht="47.25" x14ac:dyDescent="0.25">
      <c r="A17" s="14" t="s">
        <v>14</v>
      </c>
      <c r="B17" s="12">
        <v>5000</v>
      </c>
      <c r="C17" s="12">
        <v>20322.7</v>
      </c>
      <c r="D17" s="11">
        <f t="shared" si="0"/>
        <v>406.45400000000001</v>
      </c>
      <c r="E17" s="10">
        <v>4690.3999999999996</v>
      </c>
      <c r="F17" s="15">
        <f t="shared" si="1"/>
        <v>15632.300000000001</v>
      </c>
    </row>
    <row r="18" spans="1:7" x14ac:dyDescent="0.25">
      <c r="A18" s="14" t="s">
        <v>15</v>
      </c>
      <c r="B18" s="12">
        <v>17038</v>
      </c>
      <c r="C18" s="12">
        <v>6478.6</v>
      </c>
      <c r="D18" s="11">
        <f t="shared" si="0"/>
        <v>38.024416011268933</v>
      </c>
      <c r="E18" s="10">
        <v>8137</v>
      </c>
      <c r="F18" s="15">
        <f t="shared" si="1"/>
        <v>-1658.3999999999996</v>
      </c>
    </row>
    <row r="19" spans="1:7" x14ac:dyDescent="0.25">
      <c r="A19" s="14" t="s">
        <v>16</v>
      </c>
      <c r="B19" s="12">
        <v>0</v>
      </c>
      <c r="C19" s="12"/>
      <c r="D19" s="11"/>
      <c r="E19" s="10">
        <v>9.8000000000000007</v>
      </c>
      <c r="F19" s="15">
        <f t="shared" si="1"/>
        <v>-9.8000000000000007</v>
      </c>
    </row>
    <row r="20" spans="1:7" s="2" customFormat="1" x14ac:dyDescent="0.25">
      <c r="A20" s="13" t="s">
        <v>17</v>
      </c>
      <c r="B20" s="11">
        <f>B21+B22+B23+B24+B25+B26+B27</f>
        <v>5420303.2000000002</v>
      </c>
      <c r="C20" s="11">
        <f>C21+C22+C23+C24+C25+C26+C27</f>
        <v>2654076.3999999994</v>
      </c>
      <c r="D20" s="11">
        <f t="shared" si="0"/>
        <v>48.965460087177398</v>
      </c>
      <c r="E20" s="9">
        <f>E21+E22+E23+E24+E25+E26+E27</f>
        <v>2708570.8</v>
      </c>
      <c r="F20" s="15">
        <f t="shared" si="1"/>
        <v>-54494.400000000373</v>
      </c>
    </row>
    <row r="21" spans="1:7" ht="31.5" x14ac:dyDescent="0.25">
      <c r="A21" s="14" t="s">
        <v>18</v>
      </c>
      <c r="B21" s="12">
        <v>2627</v>
      </c>
      <c r="C21" s="12">
        <v>1313.5</v>
      </c>
      <c r="D21" s="11">
        <f t="shared" si="0"/>
        <v>50</v>
      </c>
      <c r="E21" s="10">
        <v>91788</v>
      </c>
      <c r="F21" s="15">
        <f t="shared" si="1"/>
        <v>-90474.5</v>
      </c>
    </row>
    <row r="22" spans="1:7" ht="31.5" x14ac:dyDescent="0.25">
      <c r="A22" s="14" t="s">
        <v>19</v>
      </c>
      <c r="B22" s="12">
        <v>3374360</v>
      </c>
      <c r="C22" s="12">
        <v>1994540.3</v>
      </c>
      <c r="D22" s="11">
        <f t="shared" si="0"/>
        <v>59.10869913109449</v>
      </c>
      <c r="E22" s="10">
        <v>2075817.8</v>
      </c>
      <c r="F22" s="15">
        <f t="shared" si="1"/>
        <v>-81277.5</v>
      </c>
    </row>
    <row r="23" spans="1:7" x14ac:dyDescent="0.25">
      <c r="A23" s="14" t="s">
        <v>20</v>
      </c>
      <c r="B23" s="12">
        <v>52500</v>
      </c>
      <c r="C23" s="12">
        <v>43000</v>
      </c>
      <c r="D23" s="11">
        <f t="shared" si="0"/>
        <v>81.904761904761898</v>
      </c>
      <c r="E23" s="10">
        <v>0</v>
      </c>
      <c r="F23" s="15">
        <f t="shared" si="1"/>
        <v>43000</v>
      </c>
    </row>
    <row r="24" spans="1:7" x14ac:dyDescent="0.25">
      <c r="A24" s="14" t="s">
        <v>21</v>
      </c>
      <c r="B24" s="12">
        <v>0</v>
      </c>
      <c r="C24" s="12">
        <v>40.4</v>
      </c>
      <c r="D24" s="11"/>
      <c r="E24" s="10">
        <v>105</v>
      </c>
      <c r="F24" s="15">
        <f t="shared" si="1"/>
        <v>-64.599999999999994</v>
      </c>
    </row>
    <row r="25" spans="1:7" ht="31.5" x14ac:dyDescent="0.25">
      <c r="A25" s="14" t="s">
        <v>22</v>
      </c>
      <c r="B25" s="12">
        <v>1970740</v>
      </c>
      <c r="C25" s="12">
        <v>617581.1</v>
      </c>
      <c r="D25" s="11">
        <f t="shared" si="0"/>
        <v>31.337522960918236</v>
      </c>
      <c r="E25" s="10">
        <v>528174</v>
      </c>
      <c r="F25" s="15">
        <f t="shared" si="1"/>
        <v>89407.099999999977</v>
      </c>
    </row>
    <row r="26" spans="1:7" x14ac:dyDescent="0.25">
      <c r="A26" s="14" t="s">
        <v>23</v>
      </c>
      <c r="B26" s="12">
        <v>20076.2</v>
      </c>
      <c r="C26" s="12">
        <v>30831.8</v>
      </c>
      <c r="D26" s="11"/>
      <c r="E26" s="10">
        <v>20844</v>
      </c>
      <c r="F26" s="15">
        <f t="shared" si="1"/>
        <v>9987.7999999999993</v>
      </c>
    </row>
    <row r="27" spans="1:7" x14ac:dyDescent="0.25">
      <c r="A27" s="14" t="s">
        <v>24</v>
      </c>
      <c r="B27" s="12">
        <v>0</v>
      </c>
      <c r="C27" s="12">
        <v>-33230.699999999997</v>
      </c>
      <c r="D27" s="11">
        <v>0</v>
      </c>
      <c r="E27" s="10">
        <v>-8158</v>
      </c>
      <c r="F27" s="15">
        <f t="shared" si="1"/>
        <v>-25072.699999999997</v>
      </c>
    </row>
    <row r="28" spans="1:7" s="2" customFormat="1" ht="16.5" thickBot="1" x14ac:dyDescent="0.3">
      <c r="A28" s="27" t="s">
        <v>1</v>
      </c>
      <c r="B28" s="28">
        <f>B4+B20</f>
        <v>9466695.1999999993</v>
      </c>
      <c r="C28" s="28">
        <f>C20+C4</f>
        <v>4608311.6999999993</v>
      </c>
      <c r="D28" s="28">
        <f t="shared" si="0"/>
        <v>48.679202220432735</v>
      </c>
      <c r="E28" s="29">
        <f>E20+E4</f>
        <v>4368224.5999999996</v>
      </c>
      <c r="F28" s="30">
        <f>C28-E28</f>
        <v>240087.09999999963</v>
      </c>
    </row>
    <row r="29" spans="1:7" s="2" customFormat="1" x14ac:dyDescent="0.25">
      <c r="A29" s="24"/>
      <c r="B29" s="25"/>
      <c r="C29" s="25"/>
      <c r="D29" s="25"/>
      <c r="E29" s="25"/>
      <c r="F29" s="25"/>
      <c r="G29" s="6"/>
    </row>
    <row r="30" spans="1:7" s="2" customFormat="1" x14ac:dyDescent="0.25">
      <c r="A30" s="24"/>
      <c r="B30" s="25"/>
      <c r="C30" s="25"/>
      <c r="D30" s="25"/>
      <c r="E30" s="25"/>
      <c r="F30" s="25"/>
      <c r="G30" s="6"/>
    </row>
    <row r="31" spans="1:7" x14ac:dyDescent="0.25">
      <c r="A31" s="23"/>
      <c r="B31" s="23"/>
      <c r="C31" s="23"/>
      <c r="D31" s="23"/>
      <c r="E31" s="23"/>
      <c r="F31" s="23"/>
      <c r="G31" s="5"/>
    </row>
    <row r="32" spans="1:7" ht="21" thickBot="1" x14ac:dyDescent="0.3">
      <c r="A32" s="49" t="s">
        <v>80</v>
      </c>
      <c r="B32" s="49"/>
      <c r="C32" s="49"/>
      <c r="D32" s="49"/>
      <c r="E32" s="49"/>
      <c r="F32" s="49"/>
      <c r="G32" s="5"/>
    </row>
    <row r="33" spans="1:7" ht="16.5" customHeight="1" x14ac:dyDescent="0.25">
      <c r="A33" s="50"/>
      <c r="B33" s="52" t="s">
        <v>78</v>
      </c>
      <c r="C33" s="52" t="s">
        <v>87</v>
      </c>
      <c r="D33" s="52" t="s">
        <v>0</v>
      </c>
      <c r="E33" s="52" t="s">
        <v>88</v>
      </c>
      <c r="F33" s="54" t="s">
        <v>79</v>
      </c>
    </row>
    <row r="34" spans="1:7" ht="44.45" customHeight="1" x14ac:dyDescent="0.25">
      <c r="A34" s="51"/>
      <c r="B34" s="53"/>
      <c r="C34" s="53"/>
      <c r="D34" s="53"/>
      <c r="E34" s="53"/>
      <c r="F34" s="55"/>
    </row>
    <row r="35" spans="1:7" x14ac:dyDescent="0.25">
      <c r="A35" s="18" t="s">
        <v>83</v>
      </c>
      <c r="B35" s="19"/>
      <c r="C35" s="19"/>
      <c r="D35" s="19"/>
      <c r="E35" s="19"/>
      <c r="F35" s="26"/>
    </row>
    <row r="36" spans="1:7" x14ac:dyDescent="0.25">
      <c r="A36" s="18" t="s">
        <v>25</v>
      </c>
      <c r="B36" s="16">
        <f>B42+B41+B40+B39+B38+B37</f>
        <v>921901.79999999993</v>
      </c>
      <c r="C36" s="16">
        <f>C37+C38+C39+C40+C41+C42</f>
        <v>379324.78</v>
      </c>
      <c r="D36" s="16">
        <f>(C36/B36)*100</f>
        <v>41.145898619570985</v>
      </c>
      <c r="E36" s="16">
        <f>E37+E38+E39+E40+E41+E42</f>
        <v>345057.3</v>
      </c>
      <c r="F36" s="31">
        <f>C36-E36</f>
        <v>34267.48000000004</v>
      </c>
      <c r="G36" s="32"/>
    </row>
    <row r="37" spans="1:7" ht="47.25" x14ac:dyDescent="0.25">
      <c r="A37" s="20" t="s">
        <v>26</v>
      </c>
      <c r="B37" s="17">
        <v>2435</v>
      </c>
      <c r="C37" s="17">
        <v>1218.68</v>
      </c>
      <c r="D37" s="16">
        <f t="shared" ref="D37:D91" si="2">(C37/B37)*100</f>
        <v>50.048459958932249</v>
      </c>
      <c r="E37" s="17">
        <v>927.7</v>
      </c>
      <c r="F37" s="31">
        <f t="shared" ref="F37:F90" si="3">C37-E37</f>
        <v>290.98</v>
      </c>
      <c r="G37" s="32"/>
    </row>
    <row r="38" spans="1:7" ht="63" x14ac:dyDescent="0.25">
      <c r="A38" s="20" t="s">
        <v>27</v>
      </c>
      <c r="B38" s="17">
        <v>5988.1</v>
      </c>
      <c r="C38" s="17">
        <v>3256.8</v>
      </c>
      <c r="D38" s="16">
        <f t="shared" si="2"/>
        <v>54.387869274060222</v>
      </c>
      <c r="E38" s="17">
        <v>2269.3000000000002</v>
      </c>
      <c r="F38" s="31">
        <f>C38-E38</f>
        <v>987.5</v>
      </c>
      <c r="G38" s="32"/>
    </row>
    <row r="39" spans="1:7" ht="63" x14ac:dyDescent="0.25">
      <c r="A39" s="20" t="s">
        <v>28</v>
      </c>
      <c r="B39" s="17">
        <v>217340.6</v>
      </c>
      <c r="C39" s="17">
        <v>114257.9</v>
      </c>
      <c r="D39" s="16">
        <f t="shared" si="2"/>
        <v>52.570895635698065</v>
      </c>
      <c r="E39" s="17">
        <v>111410.7</v>
      </c>
      <c r="F39" s="31">
        <f t="shared" si="3"/>
        <v>2847.1999999999971</v>
      </c>
      <c r="G39" s="32"/>
    </row>
    <row r="40" spans="1:7" ht="47.25" x14ac:dyDescent="0.25">
      <c r="A40" s="20" t="s">
        <v>29</v>
      </c>
      <c r="B40" s="17">
        <v>35575.4</v>
      </c>
      <c r="C40" s="17">
        <v>17142.8</v>
      </c>
      <c r="D40" s="16">
        <f t="shared" si="2"/>
        <v>48.187230501976082</v>
      </c>
      <c r="E40" s="17">
        <v>17028.7</v>
      </c>
      <c r="F40" s="31">
        <f t="shared" si="3"/>
        <v>114.09999999999854</v>
      </c>
      <c r="G40" s="32"/>
    </row>
    <row r="41" spans="1:7" ht="24" customHeight="1" x14ac:dyDescent="0.25">
      <c r="A41" s="20" t="s">
        <v>30</v>
      </c>
      <c r="B41" s="17">
        <v>2000</v>
      </c>
      <c r="C41" s="17">
        <v>0</v>
      </c>
      <c r="D41" s="16">
        <f t="shared" si="2"/>
        <v>0</v>
      </c>
      <c r="E41" s="17">
        <v>0</v>
      </c>
      <c r="F41" s="31">
        <f t="shared" si="3"/>
        <v>0</v>
      </c>
      <c r="G41" s="32"/>
    </row>
    <row r="42" spans="1:7" ht="23.25" customHeight="1" x14ac:dyDescent="0.25">
      <c r="A42" s="20" t="s">
        <v>31</v>
      </c>
      <c r="B42" s="17">
        <v>658562.69999999995</v>
      </c>
      <c r="C42" s="17">
        <v>243448.6</v>
      </c>
      <c r="D42" s="16">
        <f t="shared" si="2"/>
        <v>36.966654807507318</v>
      </c>
      <c r="E42" s="17">
        <v>213420.9</v>
      </c>
      <c r="F42" s="31">
        <f t="shared" si="3"/>
        <v>30027.700000000012</v>
      </c>
      <c r="G42" s="32"/>
    </row>
    <row r="43" spans="1:7" hidden="1" x14ac:dyDescent="0.25">
      <c r="A43" s="18" t="s">
        <v>32</v>
      </c>
      <c r="B43" s="16">
        <v>0</v>
      </c>
      <c r="C43" s="7">
        <v>0</v>
      </c>
      <c r="D43" s="7">
        <v>0</v>
      </c>
      <c r="E43" s="16"/>
      <c r="F43" s="31">
        <f t="shared" si="3"/>
        <v>0</v>
      </c>
      <c r="G43" s="32"/>
    </row>
    <row r="44" spans="1:7" hidden="1" x14ac:dyDescent="0.25">
      <c r="A44" s="20" t="s">
        <v>33</v>
      </c>
      <c r="B44" s="17">
        <v>0</v>
      </c>
      <c r="C44" s="8">
        <v>0</v>
      </c>
      <c r="D44" s="8">
        <v>0</v>
      </c>
      <c r="E44" s="17"/>
      <c r="F44" s="31">
        <f t="shared" si="3"/>
        <v>0</v>
      </c>
      <c r="G44" s="32"/>
    </row>
    <row r="45" spans="1:7" hidden="1" x14ac:dyDescent="0.25">
      <c r="A45" s="20" t="s">
        <v>34</v>
      </c>
      <c r="B45" s="17">
        <v>0</v>
      </c>
      <c r="C45" s="8">
        <v>0</v>
      </c>
      <c r="D45" s="7">
        <v>0</v>
      </c>
      <c r="E45" s="17"/>
      <c r="F45" s="31">
        <f t="shared" si="3"/>
        <v>0</v>
      </c>
      <c r="G45" s="32"/>
    </row>
    <row r="46" spans="1:7" ht="31.5" x14ac:dyDescent="0.25">
      <c r="A46" s="18" t="s">
        <v>35</v>
      </c>
      <c r="B46" s="16">
        <f>B47+B48+B49</f>
        <v>113499.7</v>
      </c>
      <c r="C46" s="16">
        <f>C47+C48+C49</f>
        <v>42925.5</v>
      </c>
      <c r="D46" s="16">
        <f t="shared" si="2"/>
        <v>37.819923753102429</v>
      </c>
      <c r="E46" s="16">
        <f>E47+E49</f>
        <v>34268.199999999997</v>
      </c>
      <c r="F46" s="31">
        <f t="shared" si="3"/>
        <v>8657.3000000000029</v>
      </c>
      <c r="G46" s="32"/>
    </row>
    <row r="47" spans="1:7" x14ac:dyDescent="0.25">
      <c r="A47" s="20" t="s">
        <v>81</v>
      </c>
      <c r="B47" s="17">
        <v>49763.5</v>
      </c>
      <c r="C47" s="17">
        <v>27886.9</v>
      </c>
      <c r="D47" s="16">
        <f t="shared" si="2"/>
        <v>56.038863825896492</v>
      </c>
      <c r="E47" s="41">
        <v>24705.5</v>
      </c>
      <c r="F47" s="43">
        <f>C47+C48-E47</f>
        <v>3874.3000000000029</v>
      </c>
      <c r="G47" s="32"/>
    </row>
    <row r="48" spans="1:7" ht="47.25" x14ac:dyDescent="0.25">
      <c r="A48" s="20" t="s">
        <v>82</v>
      </c>
      <c r="B48" s="17">
        <v>27200.2</v>
      </c>
      <c r="C48" s="17">
        <v>692.9</v>
      </c>
      <c r="D48" s="16">
        <f t="shared" si="2"/>
        <v>2.5474077396489729</v>
      </c>
      <c r="E48" s="42"/>
      <c r="F48" s="44"/>
      <c r="G48" s="32"/>
    </row>
    <row r="49" spans="1:7" ht="31.5" x14ac:dyDescent="0.25">
      <c r="A49" s="20" t="s">
        <v>36</v>
      </c>
      <c r="B49" s="17">
        <v>36536</v>
      </c>
      <c r="C49" s="17">
        <v>14345.7</v>
      </c>
      <c r="D49" s="16">
        <f t="shared" si="2"/>
        <v>39.2645609809503</v>
      </c>
      <c r="E49" s="17">
        <v>9562.7000000000007</v>
      </c>
      <c r="F49" s="31">
        <f t="shared" si="3"/>
        <v>4783</v>
      </c>
      <c r="G49" s="32"/>
    </row>
    <row r="50" spans="1:7" x14ac:dyDescent="0.25">
      <c r="A50" s="18" t="s">
        <v>37</v>
      </c>
      <c r="B50" s="16">
        <f>B51+B52+B53+B54+B55+B56</f>
        <v>749104.1</v>
      </c>
      <c r="C50" s="16">
        <f>C51+C52+C53+C54+C55+C56</f>
        <v>170479.7</v>
      </c>
      <c r="D50" s="16">
        <f t="shared" si="2"/>
        <v>22.757811631253926</v>
      </c>
      <c r="E50" s="16">
        <f>E51+E52+E53+E54+E55+E56</f>
        <v>158397.5</v>
      </c>
      <c r="F50" s="31">
        <f t="shared" si="3"/>
        <v>12082.200000000012</v>
      </c>
      <c r="G50" s="32"/>
    </row>
    <row r="51" spans="1:7" x14ac:dyDescent="0.25">
      <c r="A51" s="20" t="s">
        <v>38</v>
      </c>
      <c r="B51" s="17">
        <v>6118</v>
      </c>
      <c r="C51" s="17">
        <v>2819.7</v>
      </c>
      <c r="D51" s="16">
        <f t="shared" si="2"/>
        <v>46.088591042824447</v>
      </c>
      <c r="E51" s="17">
        <v>2278.6</v>
      </c>
      <c r="F51" s="31">
        <f t="shared" si="3"/>
        <v>541.09999999999991</v>
      </c>
      <c r="G51" s="32"/>
    </row>
    <row r="52" spans="1:7" x14ac:dyDescent="0.25">
      <c r="A52" s="20" t="s">
        <v>84</v>
      </c>
      <c r="B52" s="17">
        <v>0</v>
      </c>
      <c r="C52" s="17">
        <v>0</v>
      </c>
      <c r="D52" s="16">
        <v>0</v>
      </c>
      <c r="E52" s="17">
        <v>212.5</v>
      </c>
      <c r="F52" s="31">
        <f t="shared" si="3"/>
        <v>-212.5</v>
      </c>
      <c r="G52" s="32"/>
    </row>
    <row r="53" spans="1:7" x14ac:dyDescent="0.25">
      <c r="A53" s="20" t="s">
        <v>39</v>
      </c>
      <c r="B53" s="17">
        <v>75499.199999999997</v>
      </c>
      <c r="C53" s="17">
        <v>34950.5</v>
      </c>
      <c r="D53" s="16">
        <f t="shared" si="2"/>
        <v>46.292543497149637</v>
      </c>
      <c r="E53" s="17">
        <v>38262.5</v>
      </c>
      <c r="F53" s="31">
        <f t="shared" si="3"/>
        <v>-3312</v>
      </c>
      <c r="G53" s="32"/>
    </row>
    <row r="54" spans="1:7" x14ac:dyDescent="0.25">
      <c r="A54" s="20" t="s">
        <v>40</v>
      </c>
      <c r="B54" s="17">
        <v>620330.19999999995</v>
      </c>
      <c r="C54" s="17">
        <v>122375.1</v>
      </c>
      <c r="D54" s="16">
        <f t="shared" si="2"/>
        <v>19.727412916540256</v>
      </c>
      <c r="E54" s="17">
        <v>109280.3</v>
      </c>
      <c r="F54" s="31">
        <f t="shared" si="3"/>
        <v>13094.800000000003</v>
      </c>
      <c r="G54" s="32"/>
    </row>
    <row r="55" spans="1:7" x14ac:dyDescent="0.25">
      <c r="A55" s="20" t="s">
        <v>41</v>
      </c>
      <c r="B55" s="17">
        <v>32126.3</v>
      </c>
      <c r="C55" s="17">
        <v>5370.7</v>
      </c>
      <c r="D55" s="16">
        <f t="shared" si="2"/>
        <v>16.717455791672243</v>
      </c>
      <c r="E55" s="17">
        <v>5514.2</v>
      </c>
      <c r="F55" s="31">
        <f t="shared" si="3"/>
        <v>-143.5</v>
      </c>
      <c r="G55" s="32"/>
    </row>
    <row r="56" spans="1:7" ht="31.5" x14ac:dyDescent="0.25">
      <c r="A56" s="20" t="s">
        <v>42</v>
      </c>
      <c r="B56" s="17">
        <v>15030.4</v>
      </c>
      <c r="C56" s="17">
        <v>4963.7</v>
      </c>
      <c r="D56" s="16">
        <f t="shared" si="2"/>
        <v>33.024403874813714</v>
      </c>
      <c r="E56" s="17">
        <v>2849.4</v>
      </c>
      <c r="F56" s="31">
        <f t="shared" si="3"/>
        <v>2114.2999999999997</v>
      </c>
      <c r="G56" s="32"/>
    </row>
    <row r="57" spans="1:7" x14ac:dyDescent="0.25">
      <c r="A57" s="18" t="s">
        <v>43</v>
      </c>
      <c r="B57" s="16">
        <v>1763229.1</v>
      </c>
      <c r="C57" s="16">
        <f>C58+C59+C60+C61</f>
        <v>614138.39999999991</v>
      </c>
      <c r="D57" s="16">
        <f t="shared" si="2"/>
        <v>34.830323524038924</v>
      </c>
      <c r="E57" s="16">
        <f>E58+E59+E60+E61</f>
        <v>309469.59999999998</v>
      </c>
      <c r="F57" s="31">
        <f t="shared" si="3"/>
        <v>304668.79999999993</v>
      </c>
      <c r="G57" s="32"/>
    </row>
    <row r="58" spans="1:7" x14ac:dyDescent="0.25">
      <c r="A58" s="20" t="s">
        <v>44</v>
      </c>
      <c r="B58" s="17">
        <v>192420.1</v>
      </c>
      <c r="C58" s="17">
        <v>56793.599999999999</v>
      </c>
      <c r="D58" s="16">
        <f t="shared" si="2"/>
        <v>29.515419646907986</v>
      </c>
      <c r="E58" s="17">
        <v>42158.7</v>
      </c>
      <c r="F58" s="31">
        <f t="shared" si="3"/>
        <v>14634.900000000001</v>
      </c>
      <c r="G58" s="32"/>
    </row>
    <row r="59" spans="1:7" x14ac:dyDescent="0.25">
      <c r="A59" s="20" t="s">
        <v>45</v>
      </c>
      <c r="B59" s="17">
        <v>216452.8</v>
      </c>
      <c r="C59" s="17">
        <v>123051.7</v>
      </c>
      <c r="D59" s="16">
        <f t="shared" si="2"/>
        <v>56.849206847867059</v>
      </c>
      <c r="E59" s="17">
        <v>1288.9000000000001</v>
      </c>
      <c r="F59" s="31">
        <f t="shared" si="3"/>
        <v>121762.8</v>
      </c>
      <c r="G59" s="32"/>
    </row>
    <row r="60" spans="1:7" x14ac:dyDescent="0.25">
      <c r="A60" s="20" t="s">
        <v>46</v>
      </c>
      <c r="B60" s="17">
        <v>1039707.4</v>
      </c>
      <c r="C60" s="17">
        <v>234467.4</v>
      </c>
      <c r="D60" s="16">
        <f t="shared" si="2"/>
        <v>22.55128702556123</v>
      </c>
      <c r="E60" s="17">
        <v>245286.7</v>
      </c>
      <c r="F60" s="31">
        <f t="shared" si="3"/>
        <v>-10819.300000000017</v>
      </c>
      <c r="G60" s="32"/>
    </row>
    <row r="61" spans="1:7" ht="31.5" x14ac:dyDescent="0.25">
      <c r="A61" s="33" t="s">
        <v>47</v>
      </c>
      <c r="B61" s="17">
        <v>314648.90000000002</v>
      </c>
      <c r="C61" s="17">
        <v>199825.7</v>
      </c>
      <c r="D61" s="16">
        <f t="shared" si="2"/>
        <v>63.507515837493791</v>
      </c>
      <c r="E61" s="17">
        <v>20735.3</v>
      </c>
      <c r="F61" s="31">
        <f t="shared" si="3"/>
        <v>179090.40000000002</v>
      </c>
      <c r="G61" s="32"/>
    </row>
    <row r="62" spans="1:7" x14ac:dyDescent="0.25">
      <c r="A62" s="18" t="s">
        <v>48</v>
      </c>
      <c r="B62" s="16">
        <f>B63</f>
        <v>58704.3</v>
      </c>
      <c r="C62" s="16">
        <f>C63</f>
        <v>16876.900000000001</v>
      </c>
      <c r="D62" s="16">
        <f t="shared" si="2"/>
        <v>28.749001350838014</v>
      </c>
      <c r="E62" s="16">
        <f>E63</f>
        <v>7468.6</v>
      </c>
      <c r="F62" s="31">
        <f t="shared" si="3"/>
        <v>9408.3000000000011</v>
      </c>
      <c r="G62" s="32"/>
    </row>
    <row r="63" spans="1:7" ht="31.5" x14ac:dyDescent="0.25">
      <c r="A63" s="33" t="s">
        <v>49</v>
      </c>
      <c r="B63" s="17">
        <v>58704.3</v>
      </c>
      <c r="C63" s="17">
        <v>16876.900000000001</v>
      </c>
      <c r="D63" s="16">
        <f t="shared" si="2"/>
        <v>28.749001350838014</v>
      </c>
      <c r="E63" s="17">
        <v>7468.6</v>
      </c>
      <c r="F63" s="31">
        <f t="shared" si="3"/>
        <v>9408.3000000000011</v>
      </c>
      <c r="G63" s="32"/>
    </row>
    <row r="64" spans="1:7" x14ac:dyDescent="0.25">
      <c r="A64" s="18" t="s">
        <v>50</v>
      </c>
      <c r="B64" s="16">
        <v>5449101.2000000002</v>
      </c>
      <c r="C64" s="16">
        <v>2908534.9</v>
      </c>
      <c r="D64" s="16">
        <f t="shared" si="2"/>
        <v>53.376415545374712</v>
      </c>
      <c r="E64" s="16">
        <f>E65+E66+E67+E68+E69+E70</f>
        <v>2674698.7000000002</v>
      </c>
      <c r="F64" s="31">
        <f t="shared" si="3"/>
        <v>233836.19999999972</v>
      </c>
      <c r="G64" s="32"/>
    </row>
    <row r="65" spans="1:7" x14ac:dyDescent="0.25">
      <c r="A65" s="20" t="s">
        <v>51</v>
      </c>
      <c r="B65" s="17">
        <v>1640647.2</v>
      </c>
      <c r="C65" s="17">
        <v>1010189.6</v>
      </c>
      <c r="D65" s="16">
        <f t="shared" si="2"/>
        <v>61.572628167713326</v>
      </c>
      <c r="E65" s="17">
        <v>911347.8</v>
      </c>
      <c r="F65" s="31">
        <f t="shared" si="3"/>
        <v>98841.79999999993</v>
      </c>
      <c r="G65" s="32"/>
    </row>
    <row r="66" spans="1:7" x14ac:dyDescent="0.25">
      <c r="A66" s="20" t="s">
        <v>52</v>
      </c>
      <c r="B66" s="17">
        <v>3280538.3</v>
      </c>
      <c r="C66" s="17">
        <v>1646256.1</v>
      </c>
      <c r="D66" s="16">
        <f t="shared" si="2"/>
        <v>50.182499012433425</v>
      </c>
      <c r="E66" s="17">
        <v>1515412.8</v>
      </c>
      <c r="F66" s="31">
        <f t="shared" si="3"/>
        <v>130843.30000000005</v>
      </c>
      <c r="G66" s="32"/>
    </row>
    <row r="67" spans="1:7" x14ac:dyDescent="0.25">
      <c r="A67" s="20" t="s">
        <v>53</v>
      </c>
      <c r="B67" s="17">
        <v>443087.4</v>
      </c>
      <c r="C67" s="17">
        <v>215492.6</v>
      </c>
      <c r="D67" s="16">
        <f t="shared" si="2"/>
        <v>48.634332639565017</v>
      </c>
      <c r="E67" s="17">
        <v>213637</v>
      </c>
      <c r="F67" s="31">
        <f t="shared" si="3"/>
        <v>1855.6000000000058</v>
      </c>
      <c r="G67" s="32"/>
    </row>
    <row r="68" spans="1:7" ht="31.5" x14ac:dyDescent="0.25">
      <c r="A68" s="20" t="s">
        <v>54</v>
      </c>
      <c r="B68" s="17">
        <v>13014.6</v>
      </c>
      <c r="C68" s="17">
        <v>6507.3</v>
      </c>
      <c r="D68" s="16">
        <f t="shared" si="2"/>
        <v>50</v>
      </c>
      <c r="E68" s="17">
        <v>12699.8</v>
      </c>
      <c r="F68" s="31">
        <f t="shared" si="3"/>
        <v>-6192.4999999999991</v>
      </c>
      <c r="G68" s="32"/>
    </row>
    <row r="69" spans="1:7" x14ac:dyDescent="0.25">
      <c r="A69" s="20" t="s">
        <v>55</v>
      </c>
      <c r="B69" s="17">
        <v>47668.6</v>
      </c>
      <c r="C69" s="17">
        <v>17928.3</v>
      </c>
      <c r="D69" s="16">
        <f t="shared" si="2"/>
        <v>37.610292729385804</v>
      </c>
      <c r="E69" s="17">
        <v>12059.2</v>
      </c>
      <c r="F69" s="31">
        <f t="shared" si="3"/>
        <v>5869.0999999999985</v>
      </c>
      <c r="G69" s="32"/>
    </row>
    <row r="70" spans="1:7" x14ac:dyDescent="0.25">
      <c r="A70" s="20" t="s">
        <v>56</v>
      </c>
      <c r="B70" s="17">
        <v>24145.200000000001</v>
      </c>
      <c r="C70" s="17">
        <v>12160.9</v>
      </c>
      <c r="D70" s="16">
        <f t="shared" si="2"/>
        <v>50.365704156519719</v>
      </c>
      <c r="E70" s="17">
        <v>9542.1</v>
      </c>
      <c r="F70" s="31">
        <f t="shared" si="3"/>
        <v>2618.7999999999993</v>
      </c>
      <c r="G70" s="32"/>
    </row>
    <row r="71" spans="1:7" x14ac:dyDescent="0.25">
      <c r="A71" s="18" t="s">
        <v>57</v>
      </c>
      <c r="B71" s="16">
        <v>489754.6</v>
      </c>
      <c r="C71" s="16">
        <v>215579</v>
      </c>
      <c r="D71" s="16">
        <f t="shared" si="2"/>
        <v>44.017759098127925</v>
      </c>
      <c r="E71" s="16">
        <f>E72+E73</f>
        <v>180778.9</v>
      </c>
      <c r="F71" s="31">
        <f t="shared" si="3"/>
        <v>34800.100000000006</v>
      </c>
      <c r="G71" s="32"/>
    </row>
    <row r="72" spans="1:7" x14ac:dyDescent="0.25">
      <c r="A72" s="20" t="s">
        <v>58</v>
      </c>
      <c r="B72" s="17">
        <v>473434.8</v>
      </c>
      <c r="C72" s="17">
        <v>207086.3</v>
      </c>
      <c r="D72" s="16">
        <f t="shared" si="2"/>
        <v>43.741250115116166</v>
      </c>
      <c r="E72" s="17">
        <v>171817.8</v>
      </c>
      <c r="F72" s="31">
        <f t="shared" si="3"/>
        <v>35268.5</v>
      </c>
      <c r="G72" s="32"/>
    </row>
    <row r="73" spans="1:7" ht="31.5" x14ac:dyDescent="0.25">
      <c r="A73" s="20" t="s">
        <v>59</v>
      </c>
      <c r="B73" s="17">
        <v>16319.7</v>
      </c>
      <c r="C73" s="17">
        <v>8492.7999999999993</v>
      </c>
      <c r="D73" s="16">
        <f t="shared" si="2"/>
        <v>52.040172307088973</v>
      </c>
      <c r="E73" s="17">
        <v>8961.1</v>
      </c>
      <c r="F73" s="31">
        <f t="shared" si="3"/>
        <v>-468.30000000000109</v>
      </c>
      <c r="G73" s="32"/>
    </row>
    <row r="74" spans="1:7" x14ac:dyDescent="0.25">
      <c r="A74" s="18" t="s">
        <v>60</v>
      </c>
      <c r="B74" s="16">
        <f>B75</f>
        <v>6912</v>
      </c>
      <c r="C74" s="16">
        <f>C75</f>
        <v>2796</v>
      </c>
      <c r="D74" s="16">
        <f t="shared" si="2"/>
        <v>40.451388888888893</v>
      </c>
      <c r="E74" s="16">
        <v>0</v>
      </c>
      <c r="F74" s="31">
        <f t="shared" si="3"/>
        <v>2796</v>
      </c>
      <c r="G74" s="32"/>
    </row>
    <row r="75" spans="1:7" x14ac:dyDescent="0.25">
      <c r="A75" s="20" t="s">
        <v>61</v>
      </c>
      <c r="B75" s="17">
        <v>6912</v>
      </c>
      <c r="C75" s="17">
        <v>2796</v>
      </c>
      <c r="D75" s="16">
        <f t="shared" si="2"/>
        <v>40.451388888888893</v>
      </c>
      <c r="E75" s="17">
        <v>0</v>
      </c>
      <c r="F75" s="31">
        <f t="shared" si="3"/>
        <v>2796</v>
      </c>
      <c r="G75" s="32"/>
    </row>
    <row r="76" spans="1:7" x14ac:dyDescent="0.25">
      <c r="A76" s="18" t="s">
        <v>62</v>
      </c>
      <c r="B76" s="16">
        <f>B77+B78+B79+B80</f>
        <v>375906</v>
      </c>
      <c r="C76" s="16">
        <f>C77+C78+C79+C80</f>
        <v>161926.19999999998</v>
      </c>
      <c r="D76" s="16">
        <f t="shared" si="2"/>
        <v>43.076247785350589</v>
      </c>
      <c r="E76" s="16">
        <f>E77+E78+E79+E80</f>
        <v>151390</v>
      </c>
      <c r="F76" s="31">
        <f t="shared" si="3"/>
        <v>10536.199999999983</v>
      </c>
      <c r="G76" s="32"/>
    </row>
    <row r="77" spans="1:7" x14ac:dyDescent="0.25">
      <c r="A77" s="20" t="s">
        <v>63</v>
      </c>
      <c r="B77" s="17">
        <v>29813</v>
      </c>
      <c r="C77" s="17">
        <v>11653</v>
      </c>
      <c r="D77" s="16">
        <f t="shared" si="2"/>
        <v>39.086975480495084</v>
      </c>
      <c r="E77" s="17">
        <v>11583.3</v>
      </c>
      <c r="F77" s="31">
        <f t="shared" si="3"/>
        <v>69.700000000000728</v>
      </c>
      <c r="G77" s="32"/>
    </row>
    <row r="78" spans="1:7" x14ac:dyDescent="0.25">
      <c r="A78" s="20" t="s">
        <v>75</v>
      </c>
      <c r="B78" s="17">
        <v>188056.4</v>
      </c>
      <c r="C78" s="17">
        <v>104133.7</v>
      </c>
      <c r="D78" s="16">
        <f t="shared" si="2"/>
        <v>55.373653861288417</v>
      </c>
      <c r="E78" s="17">
        <v>75746.5</v>
      </c>
      <c r="F78" s="31">
        <f t="shared" si="3"/>
        <v>28387.199999999997</v>
      </c>
      <c r="G78" s="32"/>
    </row>
    <row r="79" spans="1:7" x14ac:dyDescent="0.25">
      <c r="A79" s="20" t="s">
        <v>64</v>
      </c>
      <c r="B79" s="17">
        <v>157636.6</v>
      </c>
      <c r="C79" s="17">
        <v>46085.2</v>
      </c>
      <c r="D79" s="16">
        <f t="shared" si="2"/>
        <v>29.235088805518512</v>
      </c>
      <c r="E79" s="17">
        <v>61269.2</v>
      </c>
      <c r="F79" s="31">
        <f t="shared" si="3"/>
        <v>-15184</v>
      </c>
      <c r="G79" s="32"/>
    </row>
    <row r="80" spans="1:7" x14ac:dyDescent="0.25">
      <c r="A80" s="20" t="s">
        <v>65</v>
      </c>
      <c r="B80" s="17">
        <v>400</v>
      </c>
      <c r="C80" s="17">
        <v>54.3</v>
      </c>
      <c r="D80" s="16">
        <f t="shared" si="2"/>
        <v>13.574999999999998</v>
      </c>
      <c r="E80" s="17">
        <v>2791</v>
      </c>
      <c r="F80" s="31">
        <f t="shared" si="3"/>
        <v>-2736.7</v>
      </c>
      <c r="G80" s="32"/>
    </row>
    <row r="81" spans="1:7" x14ac:dyDescent="0.25">
      <c r="A81" s="18" t="s">
        <v>66</v>
      </c>
      <c r="B81" s="16">
        <f>B82+B83+B84</f>
        <v>446805.5</v>
      </c>
      <c r="C81" s="16">
        <f>C82+C83+C84</f>
        <v>203774.59999999998</v>
      </c>
      <c r="D81" s="16">
        <f t="shared" si="2"/>
        <v>45.607003494809256</v>
      </c>
      <c r="E81" s="16">
        <f>E82+E83+E84</f>
        <v>298522.30000000005</v>
      </c>
      <c r="F81" s="31">
        <f t="shared" si="3"/>
        <v>-94747.70000000007</v>
      </c>
      <c r="G81" s="32"/>
    </row>
    <row r="82" spans="1:7" x14ac:dyDescent="0.25">
      <c r="A82" s="20" t="s">
        <v>67</v>
      </c>
      <c r="B82" s="17">
        <v>241029.9</v>
      </c>
      <c r="C82" s="17">
        <v>109837</v>
      </c>
      <c r="D82" s="16">
        <f t="shared" si="2"/>
        <v>45.569864983555988</v>
      </c>
      <c r="E82" s="17">
        <v>215669.7</v>
      </c>
      <c r="F82" s="31">
        <f t="shared" si="3"/>
        <v>-105832.70000000001</v>
      </c>
      <c r="G82" s="32"/>
    </row>
    <row r="83" spans="1:7" x14ac:dyDescent="0.25">
      <c r="A83" s="20" t="s">
        <v>68</v>
      </c>
      <c r="B83" s="17">
        <v>21720.1</v>
      </c>
      <c r="C83" s="17">
        <v>2264.6999999999998</v>
      </c>
      <c r="D83" s="16">
        <f t="shared" si="2"/>
        <v>10.426747574827003</v>
      </c>
      <c r="E83" s="17">
        <v>156.6</v>
      </c>
      <c r="F83" s="31">
        <f t="shared" si="3"/>
        <v>2108.1</v>
      </c>
      <c r="G83" s="32"/>
    </row>
    <row r="84" spans="1:7" x14ac:dyDescent="0.25">
      <c r="A84" s="20" t="s">
        <v>69</v>
      </c>
      <c r="B84" s="17">
        <v>184055.5</v>
      </c>
      <c r="C84" s="17">
        <v>91672.9</v>
      </c>
      <c r="D84" s="16">
        <f t="shared" si="2"/>
        <v>49.80720489200268</v>
      </c>
      <c r="E84" s="17">
        <v>82696</v>
      </c>
      <c r="F84" s="31">
        <f t="shared" si="3"/>
        <v>8976.8999999999942</v>
      </c>
      <c r="G84" s="32"/>
    </row>
    <row r="85" spans="1:7" x14ac:dyDescent="0.25">
      <c r="A85" s="18" t="s">
        <v>70</v>
      </c>
      <c r="B85" s="16">
        <v>28049.7</v>
      </c>
      <c r="C85" s="16">
        <f>C86+C87+C88</f>
        <v>15927.400000000001</v>
      </c>
      <c r="D85" s="16">
        <f t="shared" si="2"/>
        <v>56.782781990538226</v>
      </c>
      <c r="E85" s="16">
        <f>E86+E87+E88</f>
        <v>12062.5</v>
      </c>
      <c r="F85" s="31">
        <f t="shared" si="3"/>
        <v>3864.9000000000015</v>
      </c>
      <c r="G85" s="32"/>
    </row>
    <row r="86" spans="1:7" x14ac:dyDescent="0.25">
      <c r="A86" s="20" t="s">
        <v>71</v>
      </c>
      <c r="B86" s="17">
        <v>23388.1</v>
      </c>
      <c r="C86" s="17">
        <v>11904.7</v>
      </c>
      <c r="D86" s="16">
        <f t="shared" si="2"/>
        <v>50.900671709117042</v>
      </c>
      <c r="E86" s="17">
        <v>5822.3</v>
      </c>
      <c r="F86" s="31">
        <f t="shared" si="3"/>
        <v>6082.4000000000005</v>
      </c>
      <c r="G86" s="32"/>
    </row>
    <row r="87" spans="1:7" x14ac:dyDescent="0.25">
      <c r="A87" s="20" t="s">
        <v>72</v>
      </c>
      <c r="B87" s="17">
        <v>4161.5</v>
      </c>
      <c r="C87" s="17">
        <v>3522.7</v>
      </c>
      <c r="D87" s="16">
        <f t="shared" si="2"/>
        <v>84.649765709479752</v>
      </c>
      <c r="E87" s="17">
        <v>2287.1</v>
      </c>
      <c r="F87" s="31">
        <f t="shared" si="3"/>
        <v>1235.5999999999999</v>
      </c>
      <c r="G87" s="32"/>
    </row>
    <row r="88" spans="1:7" ht="31.5" x14ac:dyDescent="0.25">
      <c r="A88" s="20" t="s">
        <v>76</v>
      </c>
      <c r="B88" s="17">
        <v>500</v>
      </c>
      <c r="C88" s="17">
        <v>500</v>
      </c>
      <c r="D88" s="16">
        <f t="shared" si="2"/>
        <v>100</v>
      </c>
      <c r="E88" s="17">
        <v>3953.1</v>
      </c>
      <c r="F88" s="31">
        <f t="shared" si="3"/>
        <v>-3453.1</v>
      </c>
      <c r="G88" s="32"/>
    </row>
    <row r="89" spans="1:7" x14ac:dyDescent="0.25">
      <c r="A89" s="18" t="s">
        <v>73</v>
      </c>
      <c r="B89" s="16">
        <f>B90</f>
        <v>23021</v>
      </c>
      <c r="C89" s="16">
        <v>10271.1</v>
      </c>
      <c r="D89" s="16">
        <f t="shared" si="2"/>
        <v>44.61621997306807</v>
      </c>
      <c r="E89" s="16">
        <f>E90</f>
        <v>13998.8</v>
      </c>
      <c r="F89" s="31">
        <f t="shared" si="3"/>
        <v>-3727.6999999999989</v>
      </c>
      <c r="G89" s="32"/>
    </row>
    <row r="90" spans="1:7" ht="31.5" x14ac:dyDescent="0.25">
      <c r="A90" s="20" t="s">
        <v>74</v>
      </c>
      <c r="B90" s="17">
        <v>23021</v>
      </c>
      <c r="C90" s="17">
        <v>10271.1</v>
      </c>
      <c r="D90" s="16">
        <f t="shared" si="2"/>
        <v>44.61621997306807</v>
      </c>
      <c r="E90" s="17">
        <v>13998.8</v>
      </c>
      <c r="F90" s="31">
        <f t="shared" si="3"/>
        <v>-3727.6999999999989</v>
      </c>
      <c r="G90" s="32"/>
    </row>
    <row r="91" spans="1:7" ht="32.25" customHeight="1" thickBot="1" x14ac:dyDescent="0.3">
      <c r="A91" s="21" t="s">
        <v>1</v>
      </c>
      <c r="B91" s="22">
        <f>B36+B43+B46+B50+B57+B62+B64+B71+B74+B76+B81+B85+B89</f>
        <v>10425988.999999998</v>
      </c>
      <c r="C91" s="22">
        <f>C36+C43+C46+C50+C57+C62+C64+C71+C74+C76+C81+C85+C89</f>
        <v>4742554.4799999995</v>
      </c>
      <c r="D91" s="22">
        <f t="shared" si="2"/>
        <v>45.487813961821757</v>
      </c>
      <c r="E91" s="22">
        <v>4186112.3</v>
      </c>
      <c r="F91" s="30">
        <f>C91-E91</f>
        <v>556442.1799999997</v>
      </c>
      <c r="G91" s="32"/>
    </row>
    <row r="92" spans="1:7" x14ac:dyDescent="0.25">
      <c r="A92" s="23"/>
      <c r="B92" s="23"/>
      <c r="C92" s="23"/>
      <c r="D92" s="23"/>
      <c r="E92" s="23"/>
      <c r="F92" s="23"/>
    </row>
  </sheetData>
  <mergeCells count="16">
    <mergeCell ref="E47:E48"/>
    <mergeCell ref="F47:F48"/>
    <mergeCell ref="E2:E3"/>
    <mergeCell ref="F2:F3"/>
    <mergeCell ref="A32:F32"/>
    <mergeCell ref="A33:A34"/>
    <mergeCell ref="B33:B34"/>
    <mergeCell ref="C33:C34"/>
    <mergeCell ref="D33:D34"/>
    <mergeCell ref="E33:E34"/>
    <mergeCell ref="F33:F34"/>
    <mergeCell ref="A1:F1"/>
    <mergeCell ref="A2:A3"/>
    <mergeCell ref="B2:B3"/>
    <mergeCell ref="C2:C3"/>
    <mergeCell ref="D2:D3"/>
  </mergeCells>
  <phoneticPr fontId="6" type="noConversion"/>
  <pageMargins left="0.70866141732283472" right="0.70866141732283472" top="0.74803149606299213" bottom="0" header="0.31496062992125984" footer="0"/>
  <pageSetup paperSize="9" scale="37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2021-07-12T06:53:27Z</cp:lastPrinted>
  <dcterms:created xsi:type="dcterms:W3CDTF">2020-06-10T13:32:47Z</dcterms:created>
  <dcterms:modified xsi:type="dcterms:W3CDTF">2021-07-12T07:17:25Z</dcterms:modified>
</cp:coreProperties>
</file>