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Аналитика\по 2021 году\Исполнение бюджета\01.01.2022\"/>
    </mc:Choice>
  </mc:AlternateContent>
  <bookViews>
    <workbookView xWindow="-120" yWindow="-120" windowWidth="24240" windowHeight="13140"/>
  </bookViews>
  <sheets>
    <sheet name="факт.доходы, расходы 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9" i="2" l="1"/>
  <c r="C8" i="2" l="1"/>
  <c r="C22" i="2" s="1"/>
  <c r="D29" i="2" l="1"/>
  <c r="E29" i="2" l="1"/>
  <c r="G37" i="2" l="1"/>
  <c r="F38" i="2"/>
  <c r="D8" i="2" l="1"/>
  <c r="E8" i="2"/>
  <c r="C7" i="2" l="1"/>
  <c r="H30" i="2" l="1"/>
  <c r="H34" i="2" l="1"/>
  <c r="F17" i="2" l="1"/>
  <c r="G31" i="2"/>
  <c r="D7" i="2"/>
  <c r="E22" i="2"/>
  <c r="G17" i="2"/>
  <c r="H42" i="2"/>
  <c r="G42" i="2"/>
  <c r="F42" i="2"/>
  <c r="H41" i="2"/>
  <c r="F41" i="2"/>
  <c r="H40" i="2"/>
  <c r="G40" i="2"/>
  <c r="F40" i="2"/>
  <c r="H39" i="2"/>
  <c r="F39" i="2"/>
  <c r="H38" i="2"/>
  <c r="H37" i="2"/>
  <c r="F37" i="2"/>
  <c r="H36" i="2"/>
  <c r="G36" i="2"/>
  <c r="F36" i="2"/>
  <c r="H35" i="2"/>
  <c r="F35" i="2"/>
  <c r="G34" i="2"/>
  <c r="F34" i="2"/>
  <c r="H33" i="2"/>
  <c r="H29" i="2" s="1"/>
  <c r="G33" i="2"/>
  <c r="F33" i="2"/>
  <c r="G32" i="2"/>
  <c r="F32" i="2"/>
  <c r="H31" i="2"/>
  <c r="G30" i="2"/>
  <c r="F30" i="2"/>
  <c r="H21" i="2"/>
  <c r="G21" i="2"/>
  <c r="F21" i="2"/>
  <c r="H20" i="2"/>
  <c r="G20" i="2"/>
  <c r="F20" i="2"/>
  <c r="H19" i="2"/>
  <c r="G19" i="2"/>
  <c r="F19" i="2"/>
  <c r="H18" i="2"/>
  <c r="G18" i="2"/>
  <c r="F18" i="2"/>
  <c r="H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G29" i="2" l="1"/>
  <c r="F29" i="2"/>
  <c r="D44" i="2"/>
  <c r="D22" i="2"/>
  <c r="F22" i="2" s="1"/>
  <c r="E7" i="2"/>
  <c r="E44" i="2" s="1"/>
  <c r="G8" i="2"/>
  <c r="H8" i="2"/>
  <c r="G22" i="2"/>
  <c r="C44" i="2"/>
  <c r="F8" i="2"/>
  <c r="F7" i="2" l="1"/>
  <c r="H22" i="2"/>
  <c r="G7" i="2"/>
  <c r="H7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<sst xmlns="http://schemas.openxmlformats.org/spreadsheetml/2006/main" count="90" uniqueCount="87">
  <si>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</si>
  <si>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</si>
  <si>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</si>
  <si>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</si>
  <si>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</si>
  <si>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</si>
  <si>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</si>
  <si>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</si>
  <si>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</si>
  <si>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</si>
  <si>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</si>
  <si>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</si>
  <si>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</si>
  <si>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</si>
  <si>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</si>
  <si>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</si>
  <si>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</si>
  <si>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</si>
  <si>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</si>
  <si>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</si>
  <si>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</si>
  <si>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</si>
  <si>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</si>
  <si>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</si>
  <si>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</si>
  <si>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</si>
  <si>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</si>
  <si>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</si>
  <si>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</si>
  <si>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</si>
  <si>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</si>
  <si>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</si>
  <si>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</si>
  <si>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</si>
  <si>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</si>
  <si>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</si>
  <si>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</si>
  <si>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</si>
  <si>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</si>
  <si>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</si>
  <si>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</si>
  <si>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</si>
  <si>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</si>
  <si>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</si>
  <si>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</si>
  <si>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</si>
  <si>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</si>
  <si>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</si>
  <si>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</si>
  <si>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</si>
  <si>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</si>
  <si>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</si>
  <si>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</si>
  <si>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</si>
  <si>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</si>
  <si>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</si>
  <si>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</si>
  <si>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</si>
  <si>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</si>
  <si>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</si>
  <si>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</si>
  <si>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</si>
  <si>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</si>
  <si>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</si>
  <si>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</si>
  <si>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</si>
  <si>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</si>
  <si>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</si>
  <si>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</si>
  <si>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</si>
  <si>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</si>
  <si>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</si>
  <si>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</si>
  <si>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</si>
  <si>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</si>
  <si>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</si>
  <si>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</si>
  <si>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</si>
  <si>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Исполнение за аналогичный период 2020 года</t>
  </si>
  <si>
    <t>% исполнения к аналогичному периоду 2020 года</t>
  </si>
  <si>
    <t>Отклонение от исп-ния аналогичного периода  года</t>
  </si>
  <si>
    <t>План                  на 2021 год</t>
  </si>
  <si>
    <t>% исполнения 2021 г.</t>
  </si>
  <si>
    <t>% исполнения к  2020 г.</t>
  </si>
  <si>
    <t>Отклонение от исполнения аналогичного периода 2020 года</t>
  </si>
  <si>
    <t>в том числе доп.норматив (2020г.-49,2%; 2021г.-49,1%)</t>
  </si>
  <si>
    <t>01.01.2022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</si>
</sst>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"/>
  </numFmts>
  <fonts count="20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i/>
      <sz val="12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2"/>
      <charset val="204"/>
    </font>
    <font>
      <i/>
      <sz val="8"/>
      <name val="Arial"/>
      <family val="2"/>
      <charset val="204"/>
    </font>
    <font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5" fontId="13" fillId="2" borderId="1" xfId="1" applyNumberFormat="1" applyFont="1" applyFill="1" applyBorder="1" applyAlignment="1" applyProtection="1">
      <alignment horizontal="right"/>
      <protection hidden="1"/>
    </xf>
    <xf numFmtId="164" fontId="13" fillId="2" borderId="1" xfId="1" applyNumberFormat="1" applyFont="1" applyFill="1" applyBorder="1" applyAlignment="1" applyProtection="1">
      <alignment horizontal="right"/>
      <protection hidden="1"/>
    </xf>
    <xf numFmtId="0" fontId="5" fillId="3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17" fillId="3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49" fontId="13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wrapText="1"/>
      <protection hidden="1"/>
    </xf>
    <xf numFmtId="49" fontId="11" fillId="3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1" fillId="3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1" fillId="3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1" fillId="3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3" borderId="0" xfId="1" applyNumberFormat="1" applyFont="1" applyFill="1" applyAlignment="1" applyProtection="1">
      <alignment horizontal="centerContinuous"/>
      <protection hidden="1"/>
    </xf>
    <xf numFmtId="0" fontId="6" fillId="3" borderId="0" xfId="1" applyNumberFormat="1" applyFont="1" applyFill="1" applyAlignment="1" applyProtection="1">
      <alignment horizontal="centerContinuous"/>
      <protection hidden="1"/>
    </xf>
    <xf numFmtId="0" fontId="5" fillId="3" borderId="0" xfId="1" applyFont="1" applyFill="1" applyProtection="1">
      <protection hidden="1"/>
    </xf>
    <xf numFmtId="0" fontId="5" fillId="3" borderId="0" xfId="1" applyNumberFormat="1" applyFont="1" applyFill="1" applyAlignment="1" applyProtection="1">
      <protection hidden="1"/>
    </xf>
    <xf numFmtId="0" fontId="13" fillId="3" borderId="0" xfId="1" applyFont="1" applyFill="1" applyAlignment="1" applyProtection="1">
      <alignment horizontal="center"/>
      <protection hidden="1"/>
    </xf>
    <xf numFmtId="165" fontId="13" fillId="3" borderId="1" xfId="1" applyNumberFormat="1" applyFont="1" applyFill="1" applyBorder="1" applyAlignment="1" applyProtection="1">
      <alignment horizontal="right"/>
      <protection hidden="1"/>
    </xf>
    <xf numFmtId="49" fontId="13" fillId="3" borderId="1" xfId="1" applyNumberFormat="1" applyFont="1" applyFill="1" applyBorder="1" applyAlignment="1" applyProtection="1">
      <alignment horizontal="center" vertical="center" wrapText="1"/>
      <protection hidden="1"/>
    </xf>
    <xf numFmtId="49" fontId="13" fillId="3" borderId="1" xfId="1" applyNumberFormat="1" applyFont="1" applyFill="1" applyBorder="1" applyAlignment="1" applyProtection="1">
      <alignment horizontal="center" vertical="center"/>
      <protection hidden="1"/>
    </xf>
    <xf numFmtId="165" fontId="15" fillId="3" borderId="1" xfId="1" applyNumberFormat="1" applyFont="1" applyFill="1" applyBorder="1" applyAlignment="1" applyProtection="1">
      <alignment horizontal="right" vertical="center"/>
      <protection hidden="1"/>
    </xf>
    <xf numFmtId="0" fontId="13" fillId="3" borderId="0" xfId="0" applyFont="1" applyFill="1" applyAlignment="1">
      <alignment vertical="center"/>
    </xf>
    <xf numFmtId="165" fontId="13" fillId="3" borderId="0" xfId="0" applyNumberFormat="1" applyFont="1" applyFill="1" applyAlignment="1">
      <alignment vertical="center"/>
    </xf>
    <xf numFmtId="0" fontId="7" fillId="3" borderId="2" xfId="1" applyNumberFormat="1" applyFont="1" applyFill="1" applyBorder="1" applyAlignment="1" applyProtection="1">
      <alignment wrapText="1"/>
      <protection hidden="1"/>
    </xf>
    <xf numFmtId="164" fontId="13" fillId="3" borderId="1" xfId="1" applyNumberFormat="1" applyFont="1" applyFill="1" applyBorder="1" applyAlignment="1" applyProtection="1">
      <alignment horizontal="right"/>
      <protection hidden="1"/>
    </xf>
    <xf numFmtId="0" fontId="9" fillId="3" borderId="0" xfId="0" applyFont="1" applyFill="1" applyAlignment="1">
      <alignment vertical="center"/>
    </xf>
    <xf numFmtId="164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164" fontId="13" fillId="3" borderId="0" xfId="0" applyNumberFormat="1" applyFont="1" applyFill="1" applyAlignment="1">
      <alignment vertical="center"/>
    </xf>
    <xf numFmtId="164" fontId="2" fillId="3" borderId="0" xfId="0" applyNumberFormat="1" applyFont="1" applyFill="1" applyAlignment="1">
      <alignment vertical="center"/>
    </xf>
    <xf numFmtId="0" fontId="13" fillId="3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3" borderId="1" xfId="1" applyNumberFormat="1" applyFont="1" applyFill="1" applyBorder="1" applyAlignment="1" applyProtection="1">
      <alignment horizontal="center" wrapText="1"/>
      <protection hidden="1"/>
    </xf>
    <xf numFmtId="0" fontId="13" fillId="3" borderId="2" xfId="1" applyNumberFormat="1" applyFont="1" applyFill="1" applyBorder="1" applyAlignment="1" applyProtection="1">
      <alignment horizontal="center" vertical="center"/>
      <protection hidden="1"/>
    </xf>
    <xf numFmtId="0" fontId="13" fillId="3" borderId="1" xfId="1" applyNumberFormat="1" applyFont="1" applyFill="1" applyBorder="1" applyAlignment="1" applyProtection="1">
      <alignment horizontal="center" vertical="center"/>
      <protection hidden="1"/>
    </xf>
    <xf numFmtId="0" fontId="14" fillId="3" borderId="2" xfId="1" applyNumberFormat="1" applyFont="1" applyFill="1" applyBorder="1" applyAlignment="1" applyProtection="1">
      <alignment vertical="center"/>
      <protection hidden="1"/>
    </xf>
    <xf numFmtId="164" fontId="15" fillId="3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2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3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6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8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8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8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11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1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1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1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64" fontId="16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1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6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3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19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zoomScaleNormal="100" workbookViewId="0">
      <selection activeCell="D7" sqref="D7"/>
    </sheetView>
  </sheetViews>
  <sheetFormatPr defaultColWidth="9.33203125" defaultRowHeight="15" x14ac:dyDescent="0.2"/>
  <cols>
    <col min="1" max="1" width="14" style="1" customWidth="1"/>
    <col min="2" max="2" width="36.5" style="1" customWidth="1"/>
    <col min="3" max="3" width="16.5" style="11" customWidth="1"/>
    <col min="4" max="4" width="14.6640625" style="11" customWidth="1"/>
    <col min="5" max="5" width="15" style="11" customWidth="1"/>
    <col min="6" max="6" width="10.6640625" style="3" customWidth="1"/>
    <col min="7" max="7" width="12.5" style="1" customWidth="1"/>
    <col min="8" max="8" width="13.83203125" style="1" customWidth="1"/>
    <col min="9" max="16384" width="9.33203125" style="1"/>
  </cols>
  <sheetData>
    <row r="1" spans="1:10" ht="42.75" customHeight="1" x14ac:dyDescent="0.2">
      <c r="A1" s="75" t="s">
        <v>77</v>
      </c>
      <c r="B1" s="75"/>
      <c r="C1" s="75"/>
      <c r="D1" s="75"/>
      <c r="E1" s="75"/>
      <c r="F1" s="75"/>
      <c r="G1" s="75"/>
      <c r="H1" s="75"/>
    </row>
    <row r="2" spans="1:10" ht="23.45" customHeight="1" x14ac:dyDescent="0.2">
      <c r="A2" s="75" t="s">
        <v>86</v>
      </c>
      <c r="B2" s="75"/>
      <c r="C2" s="75"/>
      <c r="D2" s="75"/>
      <c r="E2" s="75"/>
      <c r="F2" s="75"/>
      <c r="G2" s="75"/>
      <c r="H2" s="75"/>
    </row>
    <row r="3" spans="1:10" ht="26.45" customHeight="1" x14ac:dyDescent="0.2">
      <c r="A3" s="50"/>
      <c r="B3" s="51" t="s">
        <v>67</v>
      </c>
      <c r="C3" s="50"/>
      <c r="D3" s="50"/>
      <c r="E3" s="52" t="s">
        <v>0</v>
      </c>
      <c r="F3" s="53"/>
      <c r="G3" s="52"/>
      <c r="H3" s="50"/>
    </row>
    <row r="4" spans="1:10" ht="21.75" customHeight="1" x14ac:dyDescent="0.2">
      <c r="A4" s="76" t="s">
        <v>1</v>
      </c>
      <c r="B4" s="76" t="s">
        <v>2</v>
      </c>
      <c r="C4" s="76" t="s">
        <v>78</v>
      </c>
      <c r="D4" s="77">
        <v>2021</v>
      </c>
      <c r="E4" s="78"/>
      <c r="F4" s="78"/>
      <c r="G4" s="76" t="s">
        <v>79</v>
      </c>
      <c r="H4" s="76" t="s">
        <v>80</v>
      </c>
    </row>
    <row r="5" spans="1:10" ht="72" customHeight="1" x14ac:dyDescent="0.2">
      <c r="A5" s="76"/>
      <c r="B5" s="76"/>
      <c r="C5" s="76"/>
      <c r="D5" s="54" t="s">
        <v>3</v>
      </c>
      <c r="E5" s="54" t="s">
        <v>4</v>
      </c>
      <c r="F5" s="55" t="s">
        <v>74</v>
      </c>
      <c r="G5" s="76"/>
      <c r="H5" s="76" t="s">
        <v>4</v>
      </c>
    </row>
    <row r="6" spans="1:10" ht="14.45" customHeight="1" x14ac:dyDescent="0.2">
      <c r="A6" s="54" t="s">
        <v>5</v>
      </c>
      <c r="B6" s="54" t="s">
        <v>6</v>
      </c>
      <c r="C6" s="54" t="s">
        <v>7</v>
      </c>
      <c r="D6" s="54" t="s">
        <v>8</v>
      </c>
      <c r="E6" s="54" t="s">
        <v>68</v>
      </c>
      <c r="F6" s="56">
        <v>6</v>
      </c>
      <c r="G6" s="54" t="s">
        <v>9</v>
      </c>
      <c r="H6" s="54" t="s">
        <v>69</v>
      </c>
      <c r="I6" s="13"/>
      <c r="J6" s="13"/>
    </row>
    <row r="7" spans="1:10" s="4" customFormat="1" ht="39.75" customHeight="1" x14ac:dyDescent="0.2">
      <c r="A7" s="57" t="s">
        <v>11</v>
      </c>
      <c r="B7" s="57" t="s">
        <v>12</v>
      </c>
      <c r="C7" s="58">
        <f>SUM(C8+C21)</f>
        <v>10722674</v>
      </c>
      <c r="D7" s="58">
        <f>SUM(D8+D21)</f>
        <v>10478730.5</v>
      </c>
      <c r="E7" s="58">
        <f>SUM(E8+E21)</f>
        <v>10458233.800000001</v>
      </c>
      <c r="F7" s="70">
        <f>SUM(E7/D7)</f>
        <v>0.99804397107073239</v>
      </c>
      <c r="G7" s="70">
        <f>(E7/C7)</f>
        <v>0.97533822253665459</v>
      </c>
      <c r="H7" s="58">
        <f t="shared" ref="H7:H22" si="0">SUM(E7-C7)</f>
        <v>-264440.19999999925</v>
      </c>
      <c r="I7" s="14"/>
      <c r="J7" s="14"/>
    </row>
    <row r="8" spans="1:10" s="5" customFormat="1" ht="22.5" x14ac:dyDescent="0.2">
      <c r="A8" s="59" t="s">
        <v>13</v>
      </c>
      <c r="B8" s="59" t="s">
        <v>14</v>
      </c>
      <c r="C8" s="60">
        <f>C9+C11+C12+C13+C14+C15+C16+C18+C19+C20+C17</f>
        <v>4400764.2999999989</v>
      </c>
      <c r="D8" s="60">
        <f>D9+D11+D12+D13+D14+D15+D16+D18+D19+D20+D17</f>
        <v>4357047.9000000004</v>
      </c>
      <c r="E8" s="60">
        <f>E9+E11+E12+E13+E14+E15+E16+E18+E19+E20+E17</f>
        <v>4479715.7000000011</v>
      </c>
      <c r="F8" s="71">
        <f>E8/D8</f>
        <v>1.0281538791437204</v>
      </c>
      <c r="G8" s="72">
        <f t="shared" ref="G8:G14" si="1">E8/C8</f>
        <v>1.0179403836738092</v>
      </c>
      <c r="H8" s="60">
        <f t="shared" si="0"/>
        <v>78951.400000002235</v>
      </c>
      <c r="I8" s="15"/>
      <c r="J8" s="15"/>
    </row>
    <row r="9" spans="1:10" s="5" customFormat="1" ht="22.5" x14ac:dyDescent="0.2">
      <c r="A9" s="59" t="s">
        <v>15</v>
      </c>
      <c r="B9" s="59" t="s">
        <v>16</v>
      </c>
      <c r="C9" s="60">
        <v>2804272.1</v>
      </c>
      <c r="D9" s="60">
        <v>2994712.9</v>
      </c>
      <c r="E9" s="60">
        <v>2992159.4</v>
      </c>
      <c r="F9" s="71">
        <f t="shared" ref="F9:F14" si="2">E9/D9</f>
        <v>0.99914733061723549</v>
      </c>
      <c r="G9" s="72">
        <f t="shared" si="1"/>
        <v>1.0670003813110718</v>
      </c>
      <c r="H9" s="60">
        <f t="shared" si="0"/>
        <v>187887.29999999981</v>
      </c>
      <c r="I9" s="15"/>
      <c r="J9" s="15"/>
    </row>
    <row r="10" spans="1:10" s="4" customFormat="1" ht="31.5" customHeight="1" x14ac:dyDescent="0.2">
      <c r="A10" s="59"/>
      <c r="B10" s="59" t="s">
        <v>85</v>
      </c>
      <c r="C10" s="61">
        <v>2156442.7000000002</v>
      </c>
      <c r="D10" s="61">
        <v>2305425.5</v>
      </c>
      <c r="E10" s="61">
        <v>2304528.2000000002</v>
      </c>
      <c r="F10" s="71">
        <f t="shared" si="2"/>
        <v>0.9996107876832282</v>
      </c>
      <c r="G10" s="72">
        <f t="shared" si="1"/>
        <v>1.068671196317899</v>
      </c>
      <c r="H10" s="60">
        <f t="shared" si="0"/>
        <v>148085.5</v>
      </c>
      <c r="I10" s="14"/>
      <c r="J10" s="14"/>
    </row>
    <row r="11" spans="1:10" s="4" customFormat="1" ht="45" x14ac:dyDescent="0.2">
      <c r="A11" s="59" t="s">
        <v>17</v>
      </c>
      <c r="B11" s="59" t="s">
        <v>18</v>
      </c>
      <c r="C11" s="60">
        <v>73309.399999999994</v>
      </c>
      <c r="D11" s="60">
        <v>78347</v>
      </c>
      <c r="E11" s="60">
        <v>79853.600000000006</v>
      </c>
      <c r="F11" s="71">
        <f t="shared" si="2"/>
        <v>1.0192298364966113</v>
      </c>
      <c r="G11" s="72">
        <f t="shared" si="1"/>
        <v>1.0892682248115524</v>
      </c>
      <c r="H11" s="60">
        <f t="shared" si="0"/>
        <v>6544.2000000000116</v>
      </c>
      <c r="I11" s="14"/>
      <c r="J11" s="14"/>
    </row>
    <row r="12" spans="1:10" s="5" customFormat="1" ht="22.5" x14ac:dyDescent="0.2">
      <c r="A12" s="59" t="s">
        <v>19</v>
      </c>
      <c r="B12" s="59" t="s">
        <v>20</v>
      </c>
      <c r="C12" s="60">
        <v>373342.4</v>
      </c>
      <c r="D12" s="60">
        <v>469701.5</v>
      </c>
      <c r="E12" s="60">
        <v>472375.9</v>
      </c>
      <c r="F12" s="71">
        <f t="shared" si="2"/>
        <v>1.0056938289530692</v>
      </c>
      <c r="G12" s="72">
        <f t="shared" si="1"/>
        <v>1.2652618614976494</v>
      </c>
      <c r="H12" s="60">
        <f t="shared" si="0"/>
        <v>99033.5</v>
      </c>
      <c r="I12" s="15"/>
      <c r="J12" s="15"/>
    </row>
    <row r="13" spans="1:10" s="5" customFormat="1" ht="22.5" x14ac:dyDescent="0.2">
      <c r="A13" s="59" t="s">
        <v>21</v>
      </c>
      <c r="B13" s="59" t="s">
        <v>22</v>
      </c>
      <c r="C13" s="60">
        <v>357215.3</v>
      </c>
      <c r="D13" s="60">
        <v>364000</v>
      </c>
      <c r="E13" s="60">
        <v>374287</v>
      </c>
      <c r="F13" s="71">
        <f t="shared" si="2"/>
        <v>1.0282609890109891</v>
      </c>
      <c r="G13" s="72">
        <f t="shared" si="1"/>
        <v>1.0477910660601604</v>
      </c>
      <c r="H13" s="60">
        <f t="shared" si="0"/>
        <v>17071.700000000012</v>
      </c>
      <c r="I13" s="15"/>
      <c r="J13" s="15"/>
    </row>
    <row r="14" spans="1:10" s="5" customFormat="1" ht="36" customHeight="1" x14ac:dyDescent="0.2">
      <c r="A14" s="59" t="s">
        <v>23</v>
      </c>
      <c r="B14" s="59" t="s">
        <v>24</v>
      </c>
      <c r="C14" s="61">
        <v>33833.4</v>
      </c>
      <c r="D14" s="61">
        <v>37220.1</v>
      </c>
      <c r="E14" s="61">
        <v>38427.699999999997</v>
      </c>
      <c r="F14" s="71">
        <f t="shared" si="2"/>
        <v>1.0324448349144681</v>
      </c>
      <c r="G14" s="72">
        <f t="shared" si="1"/>
        <v>1.1357918506564517</v>
      </c>
      <c r="H14" s="60">
        <f t="shared" si="0"/>
        <v>4594.2999999999956</v>
      </c>
      <c r="I14" s="15"/>
      <c r="J14" s="15"/>
    </row>
    <row r="15" spans="1:10" s="5" customFormat="1" ht="45" x14ac:dyDescent="0.2">
      <c r="A15" s="59" t="s">
        <v>25</v>
      </c>
      <c r="B15" s="59" t="s">
        <v>26</v>
      </c>
      <c r="C15" s="60">
        <v>609360.80000000005</v>
      </c>
      <c r="D15" s="60">
        <v>259623.5</v>
      </c>
      <c r="E15" s="60">
        <v>277832.8</v>
      </c>
      <c r="F15" s="73">
        <f>SUM(E15/D15)</f>
        <v>1.0701373334848348</v>
      </c>
      <c r="G15" s="73">
        <f>SUM(E15/C15)</f>
        <v>0.45594137332102747</v>
      </c>
      <c r="H15" s="60">
        <f t="shared" si="0"/>
        <v>-331528.00000000006</v>
      </c>
      <c r="I15" s="15"/>
      <c r="J15" s="15"/>
    </row>
    <row r="16" spans="1:10" s="5" customFormat="1" ht="55.5" customHeight="1" x14ac:dyDescent="0.2">
      <c r="A16" s="59" t="s">
        <v>27</v>
      </c>
      <c r="B16" s="59" t="s">
        <v>28</v>
      </c>
      <c r="C16" s="61">
        <v>4330.7</v>
      </c>
      <c r="D16" s="61">
        <v>5500.4</v>
      </c>
      <c r="E16" s="61">
        <v>5911.4</v>
      </c>
      <c r="F16" s="71">
        <f t="shared" ref="F16:F22" si="3">E16/D16</f>
        <v>1.0747218384117518</v>
      </c>
      <c r="G16" s="72">
        <f t="shared" ref="G16:G22" si="4">E16/C16</f>
        <v>1.36499872999746</v>
      </c>
      <c r="H16" s="60">
        <f t="shared" si="0"/>
        <v>1580.6999999999998</v>
      </c>
      <c r="I16" s="15"/>
      <c r="J16" s="15"/>
    </row>
    <row r="17" spans="1:10" s="5" customFormat="1" ht="51" customHeight="1" x14ac:dyDescent="0.2">
      <c r="A17" s="59" t="s">
        <v>75</v>
      </c>
      <c r="B17" s="59" t="s">
        <v>76</v>
      </c>
      <c r="C17" s="61">
        <v>7622.3</v>
      </c>
      <c r="D17" s="61">
        <v>35583</v>
      </c>
      <c r="E17" s="61">
        <v>37658.400000000001</v>
      </c>
      <c r="F17" s="71">
        <f t="shared" si="3"/>
        <v>1.0583256049236995</v>
      </c>
      <c r="G17" s="72">
        <f t="shared" si="4"/>
        <v>4.9405560001574331</v>
      </c>
      <c r="H17" s="60">
        <f t="shared" si="0"/>
        <v>30036.100000000002</v>
      </c>
      <c r="I17" s="15"/>
      <c r="J17" s="15"/>
    </row>
    <row r="18" spans="1:10" s="5" customFormat="1" ht="33.75" x14ac:dyDescent="0.2">
      <c r="A18" s="59" t="s">
        <v>29</v>
      </c>
      <c r="B18" s="59" t="s">
        <v>30</v>
      </c>
      <c r="C18" s="60">
        <v>104733.3</v>
      </c>
      <c r="D18" s="60">
        <v>50468</v>
      </c>
      <c r="E18" s="60">
        <v>53032.5</v>
      </c>
      <c r="F18" s="71">
        <f t="shared" si="3"/>
        <v>1.0508143774272807</v>
      </c>
      <c r="G18" s="72">
        <f t="shared" si="4"/>
        <v>0.50635757681654259</v>
      </c>
      <c r="H18" s="60">
        <f t="shared" si="0"/>
        <v>-51700.800000000003</v>
      </c>
      <c r="I18" s="15"/>
      <c r="J18" s="15"/>
    </row>
    <row r="19" spans="1:10" s="5" customFormat="1" ht="22.5" x14ac:dyDescent="0.2">
      <c r="A19" s="59" t="s">
        <v>31</v>
      </c>
      <c r="B19" s="59" t="s">
        <v>32</v>
      </c>
      <c r="C19" s="61">
        <v>12505.8</v>
      </c>
      <c r="D19" s="61">
        <v>39200</v>
      </c>
      <c r="E19" s="61">
        <v>43882.5</v>
      </c>
      <c r="F19" s="71">
        <f t="shared" si="3"/>
        <v>1.119451530612245</v>
      </c>
      <c r="G19" s="72">
        <f t="shared" si="4"/>
        <v>3.5089718370676009</v>
      </c>
      <c r="H19" s="60">
        <f t="shared" si="0"/>
        <v>31376.7</v>
      </c>
      <c r="I19" s="15"/>
      <c r="J19" s="15"/>
    </row>
    <row r="20" spans="1:10" s="5" customFormat="1" ht="22.5" x14ac:dyDescent="0.2">
      <c r="A20" s="59" t="s">
        <v>33</v>
      </c>
      <c r="B20" s="59" t="s">
        <v>34</v>
      </c>
      <c r="C20" s="61">
        <v>20238.8</v>
      </c>
      <c r="D20" s="61">
        <v>22691.5</v>
      </c>
      <c r="E20" s="61">
        <v>104294.5</v>
      </c>
      <c r="F20" s="71">
        <f t="shared" si="3"/>
        <v>4.5961924068483793</v>
      </c>
      <c r="G20" s="72">
        <f t="shared" si="4"/>
        <v>5.1531958416506907</v>
      </c>
      <c r="H20" s="60">
        <f t="shared" si="0"/>
        <v>84055.7</v>
      </c>
      <c r="I20" s="15"/>
      <c r="J20" s="15"/>
    </row>
    <row r="21" spans="1:10" s="5" customFormat="1" ht="22.5" x14ac:dyDescent="0.2">
      <c r="A21" s="59" t="s">
        <v>35</v>
      </c>
      <c r="B21" s="59" t="s">
        <v>36</v>
      </c>
      <c r="C21" s="61">
        <v>6321909.7000000002</v>
      </c>
      <c r="D21" s="61">
        <v>6121682.5999999996</v>
      </c>
      <c r="E21" s="61">
        <v>5978518.0999999996</v>
      </c>
      <c r="F21" s="71">
        <f t="shared" si="3"/>
        <v>0.97661353759177261</v>
      </c>
      <c r="G21" s="72">
        <f t="shared" si="4"/>
        <v>0.94568229913185875</v>
      </c>
      <c r="H21" s="60">
        <f t="shared" si="0"/>
        <v>-343391.60000000056</v>
      </c>
      <c r="I21" s="15"/>
      <c r="J21" s="15"/>
    </row>
    <row r="22" spans="1:10" s="6" customFormat="1" ht="42" customHeight="1" x14ac:dyDescent="0.2">
      <c r="A22" s="74" t="s">
        <v>37</v>
      </c>
      <c r="B22" s="74"/>
      <c r="C22" s="58">
        <f>C8-C10</f>
        <v>2244321.5999999987</v>
      </c>
      <c r="D22" s="58">
        <f>D8-D10</f>
        <v>2051622.4000000004</v>
      </c>
      <c r="E22" s="58">
        <f>E8-E10</f>
        <v>2175187.5000000009</v>
      </c>
      <c r="F22" s="72">
        <f t="shared" si="3"/>
        <v>1.060227993221365</v>
      </c>
      <c r="G22" s="72">
        <f t="shared" si="4"/>
        <v>0.96919599223213027</v>
      </c>
      <c r="H22" s="58">
        <f t="shared" si="0"/>
        <v>-69134.099999997765</v>
      </c>
      <c r="I22" s="16"/>
      <c r="J22" s="16"/>
    </row>
    <row r="23" spans="1:10" s="2" customFormat="1" ht="18.95" customHeight="1" x14ac:dyDescent="0.2">
      <c r="A23" s="62"/>
      <c r="B23" s="62"/>
      <c r="C23" s="63"/>
      <c r="D23" s="63"/>
      <c r="E23" s="63"/>
      <c r="F23" s="64"/>
      <c r="G23" s="65"/>
      <c r="H23" s="63"/>
      <c r="I23" s="17"/>
      <c r="J23" s="17"/>
    </row>
    <row r="24" spans="1:10" s="2" customFormat="1" ht="31.5" customHeight="1" x14ac:dyDescent="0.2">
      <c r="A24" s="66"/>
      <c r="B24" s="66"/>
      <c r="C24" s="67"/>
      <c r="D24" s="67"/>
      <c r="E24" s="67"/>
      <c r="F24" s="68"/>
      <c r="G24" s="69"/>
      <c r="H24" s="67"/>
      <c r="I24" s="17"/>
    </row>
    <row r="25" spans="1:10" s="2" customFormat="1" ht="31.5" customHeight="1" x14ac:dyDescent="0.2">
      <c r="A25" s="20"/>
      <c r="B25" s="20"/>
      <c r="C25" s="21"/>
      <c r="D25" s="21"/>
      <c r="E25" s="21"/>
      <c r="F25" s="22"/>
      <c r="G25" s="23"/>
      <c r="H25" s="21"/>
    </row>
    <row r="26" spans="1:10" s="4" customFormat="1" ht="36.950000000000003" customHeight="1" x14ac:dyDescent="0.25">
      <c r="A26" s="24"/>
      <c r="B26" s="25" t="s">
        <v>73</v>
      </c>
      <c r="C26" s="24"/>
      <c r="D26" s="26"/>
      <c r="E26" s="27"/>
      <c r="F26" s="27"/>
      <c r="G26" s="28" t="s">
        <v>38</v>
      </c>
      <c r="H26" s="10"/>
    </row>
    <row r="27" spans="1:10" ht="72" x14ac:dyDescent="0.2">
      <c r="A27" s="30" t="s">
        <v>39</v>
      </c>
      <c r="B27" s="43" t="s">
        <v>40</v>
      </c>
      <c r="C27" s="30" t="s">
        <v>78</v>
      </c>
      <c r="D27" s="44" t="s">
        <v>81</v>
      </c>
      <c r="E27" s="44" t="s">
        <v>72</v>
      </c>
      <c r="F27" s="44" t="s">
        <v>82</v>
      </c>
      <c r="G27" s="44" t="s">
        <v>83</v>
      </c>
      <c r="H27" s="45" t="s">
        <v>84</v>
      </c>
    </row>
    <row r="28" spans="1:10" x14ac:dyDescent="0.2">
      <c r="A28" s="31" t="s">
        <v>5</v>
      </c>
      <c r="B28" s="46">
        <v>2</v>
      </c>
      <c r="C28" s="31">
        <v>3</v>
      </c>
      <c r="D28" s="47">
        <v>4</v>
      </c>
      <c r="E28" s="47">
        <v>5</v>
      </c>
      <c r="F28" s="47">
        <v>6</v>
      </c>
      <c r="G28" s="47">
        <v>7</v>
      </c>
      <c r="H28" s="47">
        <v>8</v>
      </c>
    </row>
    <row r="29" spans="1:10" ht="40.9" customHeight="1" x14ac:dyDescent="0.2">
      <c r="A29" s="31"/>
      <c r="B29" s="48" t="s">
        <v>41</v>
      </c>
      <c r="C29" s="32">
        <f>C30+C32+C33+C34+C35+C36+C37+C38+C39+C40+C41+C42</f>
        <v>10561855.369999999</v>
      </c>
      <c r="D29" s="32">
        <f>SUM(D30:D42)</f>
        <v>10899923.689999999</v>
      </c>
      <c r="E29" s="32">
        <f>E30+E32+E33+E34+E35+E36+E37+E38+E39+E40+E41+E42</f>
        <v>10658767.549999999</v>
      </c>
      <c r="F29" s="49">
        <f>E29/D29</f>
        <v>0.97787542859394083</v>
      </c>
      <c r="G29" s="49">
        <f>SUM(E29/C29)</f>
        <v>1.0091756776252845</v>
      </c>
      <c r="H29" s="32">
        <f>H30+H32+H33+H34+H35+H36+H37+H38+H39+H40+H41+H42</f>
        <v>96912.240000000471</v>
      </c>
    </row>
    <row r="30" spans="1:10" s="4" customFormat="1" ht="42" customHeight="1" x14ac:dyDescent="0.2">
      <c r="A30" s="31" t="s">
        <v>42</v>
      </c>
      <c r="B30" s="35" t="s">
        <v>43</v>
      </c>
      <c r="C30" s="29">
        <v>836434.16</v>
      </c>
      <c r="D30" s="29">
        <v>1049969.77</v>
      </c>
      <c r="E30" s="29">
        <v>999584.23</v>
      </c>
      <c r="F30" s="36">
        <f>E30/D30</f>
        <v>0.95201238984242376</v>
      </c>
      <c r="G30" s="36">
        <f>SUM(E30/C30)</f>
        <v>1.1950542885527295</v>
      </c>
      <c r="H30" s="29">
        <f>SUM(E30-C30)</f>
        <v>163150.06999999995</v>
      </c>
    </row>
    <row r="31" spans="1:10" s="4" customFormat="1" ht="42" hidden="1" customHeight="1" x14ac:dyDescent="0.2">
      <c r="A31" s="18" t="s">
        <v>44</v>
      </c>
      <c r="B31" s="19" t="s">
        <v>45</v>
      </c>
      <c r="C31" s="29">
        <v>0</v>
      </c>
      <c r="D31" s="29">
        <v>0</v>
      </c>
      <c r="E31" s="29">
        <v>0</v>
      </c>
      <c r="F31" s="9">
        <v>0</v>
      </c>
      <c r="G31" s="9" t="e">
        <f>SUM(E31/C31)</f>
        <v>#DIV/0!</v>
      </c>
      <c r="H31" s="8">
        <f t="shared" ref="H31:H42" si="5">SUM(E31-C31)</f>
        <v>0</v>
      </c>
    </row>
    <row r="32" spans="1:10" s="4" customFormat="1" ht="42" customHeight="1" x14ac:dyDescent="0.2">
      <c r="A32" s="31" t="s">
        <v>46</v>
      </c>
      <c r="B32" s="35" t="s">
        <v>47</v>
      </c>
      <c r="C32" s="29">
        <v>88219.21</v>
      </c>
      <c r="D32" s="29">
        <v>129447.98</v>
      </c>
      <c r="E32" s="29">
        <v>124349.45</v>
      </c>
      <c r="F32" s="36">
        <f t="shared" ref="F32:F42" si="6">E32/D32</f>
        <v>0.96061329037347665</v>
      </c>
      <c r="G32" s="36">
        <f t="shared" ref="G32:G42" si="7">SUM(E32/C32)</f>
        <v>1.4095507089669017</v>
      </c>
      <c r="H32" s="29">
        <v>36130.300000000003</v>
      </c>
    </row>
    <row r="33" spans="1:9" s="4" customFormat="1" ht="39" customHeight="1" x14ac:dyDescent="0.2">
      <c r="A33" s="31" t="s">
        <v>48</v>
      </c>
      <c r="B33" s="35" t="s">
        <v>49</v>
      </c>
      <c r="C33" s="29">
        <v>1009430.05</v>
      </c>
      <c r="D33" s="29">
        <v>777522.88</v>
      </c>
      <c r="E33" s="29">
        <v>754266.95</v>
      </c>
      <c r="F33" s="36">
        <f t="shared" si="6"/>
        <v>0.97008971620230644</v>
      </c>
      <c r="G33" s="36">
        <f t="shared" si="7"/>
        <v>0.74722062217188789</v>
      </c>
      <c r="H33" s="29">
        <f t="shared" si="5"/>
        <v>-255163.10000000009</v>
      </c>
    </row>
    <row r="34" spans="1:9" s="4" customFormat="1" ht="42" customHeight="1" x14ac:dyDescent="0.2">
      <c r="A34" s="31" t="s">
        <v>50</v>
      </c>
      <c r="B34" s="35" t="s">
        <v>51</v>
      </c>
      <c r="C34" s="29">
        <v>1834655.86</v>
      </c>
      <c r="D34" s="29">
        <v>2057705</v>
      </c>
      <c r="E34" s="29">
        <v>1992774.16</v>
      </c>
      <c r="F34" s="36">
        <f t="shared" si="6"/>
        <v>0.96844502005875477</v>
      </c>
      <c r="G34" s="36">
        <f t="shared" si="7"/>
        <v>1.0861841740717519</v>
      </c>
      <c r="H34" s="29">
        <f>SUM(E34-C34)</f>
        <v>158118.29999999981</v>
      </c>
    </row>
    <row r="35" spans="1:9" s="4" customFormat="1" ht="42" customHeight="1" x14ac:dyDescent="0.2">
      <c r="A35" s="31" t="s">
        <v>52</v>
      </c>
      <c r="B35" s="35" t="s">
        <v>53</v>
      </c>
      <c r="C35" s="29">
        <v>25929.79</v>
      </c>
      <c r="D35" s="29">
        <v>80217.36</v>
      </c>
      <c r="E35" s="29">
        <v>74350.36</v>
      </c>
      <c r="F35" s="36">
        <f t="shared" si="6"/>
        <v>0.92686121807050248</v>
      </c>
      <c r="G35" s="36">
        <v>0</v>
      </c>
      <c r="H35" s="29">
        <f t="shared" si="5"/>
        <v>48420.57</v>
      </c>
    </row>
    <row r="36" spans="1:9" ht="42" customHeight="1" x14ac:dyDescent="0.2">
      <c r="A36" s="31" t="s">
        <v>54</v>
      </c>
      <c r="B36" s="35" t="s">
        <v>55</v>
      </c>
      <c r="C36" s="29">
        <v>5308877.0599999996</v>
      </c>
      <c r="D36" s="29">
        <v>5379731.3499999996</v>
      </c>
      <c r="E36" s="29">
        <v>5317264.1900000004</v>
      </c>
      <c r="F36" s="36">
        <f t="shared" si="6"/>
        <v>0.98838842389406689</v>
      </c>
      <c r="G36" s="36">
        <f t="shared" si="7"/>
        <v>1.0015798312722655</v>
      </c>
      <c r="H36" s="29">
        <f t="shared" si="5"/>
        <v>8387.1300000008196</v>
      </c>
    </row>
    <row r="37" spans="1:9" ht="42" customHeight="1" x14ac:dyDescent="0.2">
      <c r="A37" s="31" t="s">
        <v>56</v>
      </c>
      <c r="B37" s="35" t="s">
        <v>57</v>
      </c>
      <c r="C37" s="29">
        <v>495053.61</v>
      </c>
      <c r="D37" s="29">
        <v>511288.19</v>
      </c>
      <c r="E37" s="29">
        <v>510560.66</v>
      </c>
      <c r="F37" s="36">
        <f t="shared" si="6"/>
        <v>0.99857706472742891</v>
      </c>
      <c r="G37" s="36">
        <f t="shared" si="7"/>
        <v>1.0313239812552826</v>
      </c>
      <c r="H37" s="29">
        <f t="shared" si="5"/>
        <v>15507.049999999988</v>
      </c>
    </row>
    <row r="38" spans="1:9" ht="42" customHeight="1" x14ac:dyDescent="0.2">
      <c r="A38" s="31" t="s">
        <v>58</v>
      </c>
      <c r="B38" s="35" t="s">
        <v>59</v>
      </c>
      <c r="C38" s="29">
        <v>0</v>
      </c>
      <c r="D38" s="29">
        <v>6696</v>
      </c>
      <c r="E38" s="29">
        <v>6696</v>
      </c>
      <c r="F38" s="36">
        <f t="shared" si="6"/>
        <v>1</v>
      </c>
      <c r="G38" s="36">
        <v>0</v>
      </c>
      <c r="H38" s="29">
        <f t="shared" si="5"/>
        <v>6696</v>
      </c>
    </row>
    <row r="39" spans="1:9" ht="42" customHeight="1" x14ac:dyDescent="0.2">
      <c r="A39" s="31" t="s">
        <v>10</v>
      </c>
      <c r="B39" s="35" t="s">
        <v>60</v>
      </c>
      <c r="C39" s="29">
        <v>389369.99</v>
      </c>
      <c r="D39" s="29">
        <v>389057.94</v>
      </c>
      <c r="E39" s="29">
        <v>364456.88</v>
      </c>
      <c r="F39" s="36">
        <f t="shared" si="6"/>
        <v>0.93676761872537551</v>
      </c>
      <c r="G39" s="36">
        <v>0</v>
      </c>
      <c r="H39" s="29">
        <f t="shared" si="5"/>
        <v>-24913.109999999986</v>
      </c>
    </row>
    <row r="40" spans="1:9" ht="42" customHeight="1" x14ac:dyDescent="0.2">
      <c r="A40" s="31" t="s">
        <v>61</v>
      </c>
      <c r="B40" s="35" t="s">
        <v>62</v>
      </c>
      <c r="C40" s="29">
        <v>507976.01</v>
      </c>
      <c r="D40" s="29">
        <v>457237.68</v>
      </c>
      <c r="E40" s="29">
        <v>453467.36</v>
      </c>
      <c r="F40" s="36">
        <f t="shared" si="6"/>
        <v>0.99175413539846491</v>
      </c>
      <c r="G40" s="36">
        <f t="shared" si="7"/>
        <v>0.89269444043233459</v>
      </c>
      <c r="H40" s="29">
        <f t="shared" si="5"/>
        <v>-54508.650000000023</v>
      </c>
    </row>
    <row r="41" spans="1:9" ht="42" customHeight="1" x14ac:dyDescent="0.2">
      <c r="A41" s="31" t="s">
        <v>63</v>
      </c>
      <c r="B41" s="35" t="s">
        <v>64</v>
      </c>
      <c r="C41" s="29">
        <v>40941.58</v>
      </c>
      <c r="D41" s="29">
        <v>47498.41</v>
      </c>
      <c r="E41" s="29">
        <v>47497.69</v>
      </c>
      <c r="F41" s="36">
        <f t="shared" si="6"/>
        <v>0.99998484159785561</v>
      </c>
      <c r="G41" s="36">
        <v>0</v>
      </c>
      <c r="H41" s="29">
        <f t="shared" si="5"/>
        <v>6556.1100000000006</v>
      </c>
    </row>
    <row r="42" spans="1:9" ht="42" customHeight="1" x14ac:dyDescent="0.2">
      <c r="A42" s="31" t="s">
        <v>65</v>
      </c>
      <c r="B42" s="35" t="s">
        <v>66</v>
      </c>
      <c r="C42" s="29">
        <v>24968.05</v>
      </c>
      <c r="D42" s="29">
        <v>13551.13</v>
      </c>
      <c r="E42" s="29">
        <v>13499.62</v>
      </c>
      <c r="F42" s="36">
        <f t="shared" si="6"/>
        <v>0.99619884098226508</v>
      </c>
      <c r="G42" s="36">
        <f t="shared" si="7"/>
        <v>0.5406757836515067</v>
      </c>
      <c r="H42" s="29">
        <f t="shared" si="5"/>
        <v>-11468.429999999998</v>
      </c>
    </row>
    <row r="43" spans="1:9" x14ac:dyDescent="0.2">
      <c r="A43" s="37"/>
      <c r="B43" s="10"/>
      <c r="C43" s="33"/>
      <c r="D43" s="33"/>
      <c r="E43" s="33"/>
      <c r="F43" s="38"/>
      <c r="G43" s="39"/>
      <c r="H43" s="39"/>
      <c r="I43" s="11"/>
    </row>
    <row r="44" spans="1:9" s="7" customFormat="1" ht="14.25" x14ac:dyDescent="0.2">
      <c r="A44" s="12"/>
      <c r="B44" s="40" t="s">
        <v>71</v>
      </c>
      <c r="C44" s="34">
        <f>SUM(C7-C29)</f>
        <v>160818.63000000082</v>
      </c>
      <c r="D44" s="34">
        <f>SUM(D7-D29)</f>
        <v>-421193.18999999948</v>
      </c>
      <c r="E44" s="34">
        <f>SUM(E7-E29)</f>
        <v>-200533.74999999814</v>
      </c>
      <c r="F44" s="41"/>
      <c r="G44" s="33"/>
      <c r="H44" s="33"/>
      <c r="I44" s="12"/>
    </row>
    <row r="45" spans="1:9" s="4" customFormat="1" ht="20.45" customHeight="1" x14ac:dyDescent="0.2">
      <c r="A45" s="10"/>
      <c r="B45" s="40" t="s">
        <v>70</v>
      </c>
      <c r="C45" s="34">
        <v>371000</v>
      </c>
      <c r="D45" s="34">
        <v>325000</v>
      </c>
      <c r="E45" s="34">
        <v>325000</v>
      </c>
      <c r="F45" s="41"/>
      <c r="G45" s="33"/>
      <c r="H45" s="33"/>
      <c r="I45" s="10"/>
    </row>
    <row r="46" spans="1:9" x14ac:dyDescent="0.2">
      <c r="A46" s="11"/>
      <c r="B46" s="11"/>
      <c r="F46" s="42"/>
      <c r="G46" s="11"/>
      <c r="H46" s="11"/>
      <c r="I46" s="11"/>
    </row>
    <row r="47" spans="1:9" x14ac:dyDescent="0.2">
      <c r="A47" s="11"/>
      <c r="B47" s="11"/>
      <c r="F47" s="42"/>
      <c r="G47" s="11"/>
      <c r="H47" s="11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19685039370078741" header="0.19685039370078741" footer="0"/>
  <pageSetup paperSize="9" scale="90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КарповаСП</cp:lastModifiedBy>
  <cp:lastPrinted>2022-01-13T11:13:04Z</cp:lastPrinted>
  <dcterms:created xsi:type="dcterms:W3CDTF">2016-04-19T14:49:49Z</dcterms:created>
  <dcterms:modified xsi:type="dcterms:W3CDTF">2022-01-17T14:03:15Z</dcterms:modified>
</cp:coreProperties>
</file>