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Аналитика\по 2021 году\Исполнение бюджета\01.01.2022\"/>
    </mc:Choice>
  </mc:AlternateContent>
  <bookViews>
    <workbookView xWindow="-120" yWindow="-120" windowWidth="24240" windowHeight="1314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1" l="1"/>
  <c r="C85" i="1" l="1"/>
  <c r="C20" i="1" l="1"/>
  <c r="B57" i="1" l="1"/>
  <c r="F38" i="1" l="1"/>
  <c r="B4" i="1" l="1"/>
  <c r="D16" i="1"/>
  <c r="E4" i="1" l="1"/>
  <c r="E20" i="1"/>
  <c r="C4" i="1"/>
  <c r="E28" i="1" l="1"/>
  <c r="C89" i="1"/>
  <c r="B85" i="1"/>
  <c r="C71" i="1"/>
  <c r="B71" i="1"/>
  <c r="C64" i="1"/>
  <c r="B64" i="1"/>
  <c r="B50" i="1" l="1"/>
  <c r="F47" i="1" l="1"/>
  <c r="E62" i="1" l="1"/>
  <c r="E89" i="1" l="1"/>
  <c r="E85" i="1"/>
  <c r="E81" i="1"/>
  <c r="E76" i="1"/>
  <c r="E71" i="1"/>
  <c r="E64" i="1"/>
  <c r="E57" i="1"/>
  <c r="E50" i="1"/>
  <c r="E46" i="1"/>
  <c r="E36" i="1"/>
  <c r="E91" i="1" l="1"/>
  <c r="C76" i="1"/>
  <c r="B76" i="1"/>
  <c r="C81" i="1"/>
  <c r="B81" i="1"/>
  <c r="B89" i="1"/>
  <c r="B74" i="1"/>
  <c r="C74" i="1"/>
  <c r="B62" i="1"/>
  <c r="C62" i="1"/>
  <c r="C57" i="1" l="1"/>
  <c r="C50" i="1"/>
  <c r="C46" i="1"/>
  <c r="B46" i="1"/>
  <c r="C36" i="1" l="1"/>
  <c r="B36" i="1"/>
  <c r="D75" i="1" l="1"/>
  <c r="D74" i="1"/>
  <c r="F52" i="1" l="1"/>
  <c r="F76" i="1" l="1"/>
  <c r="F43" i="1"/>
  <c r="F44" i="1"/>
  <c r="F45" i="1"/>
  <c r="C91" i="1"/>
  <c r="D47" i="1"/>
  <c r="F36" i="1"/>
  <c r="F5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1" i="1"/>
  <c r="F50" i="1"/>
  <c r="F49" i="1"/>
  <c r="F42" i="1"/>
  <c r="F41" i="1"/>
  <c r="F40" i="1"/>
  <c r="F39" i="1"/>
  <c r="F37" i="1"/>
  <c r="F91" i="1" l="1"/>
  <c r="F27" i="1" l="1"/>
  <c r="F26" i="1"/>
  <c r="F25" i="1"/>
  <c r="F24" i="1"/>
  <c r="F23" i="1"/>
  <c r="F22" i="1"/>
  <c r="F21" i="1"/>
  <c r="F20" i="1"/>
  <c r="F19" i="1"/>
  <c r="F18" i="1"/>
  <c r="F17" i="1"/>
  <c r="F15" i="1"/>
  <c r="F14" i="1"/>
  <c r="F13" i="1"/>
  <c r="F12" i="1"/>
  <c r="F11" i="1"/>
  <c r="F10" i="1"/>
  <c r="F9" i="1"/>
  <c r="F8" i="1"/>
  <c r="F7" i="1"/>
  <c r="F6" i="1"/>
  <c r="D90" i="1" l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1" i="1"/>
  <c r="D50" i="1"/>
  <c r="D49" i="1"/>
  <c r="D48" i="1"/>
  <c r="D46" i="1"/>
  <c r="D42" i="1"/>
  <c r="D41" i="1"/>
  <c r="D40" i="1"/>
  <c r="D39" i="1"/>
  <c r="D38" i="1"/>
  <c r="D37" i="1"/>
  <c r="D36" i="1"/>
  <c r="D25" i="1"/>
  <c r="D23" i="1"/>
  <c r="D22" i="1"/>
  <c r="D21" i="1"/>
  <c r="B20" i="1"/>
  <c r="D18" i="1"/>
  <c r="D17" i="1"/>
  <c r="D15" i="1"/>
  <c r="D14" i="1"/>
  <c r="D13" i="1"/>
  <c r="D12" i="1"/>
  <c r="D11" i="1"/>
  <c r="D10" i="1"/>
  <c r="D9" i="1"/>
  <c r="D8" i="1"/>
  <c r="D7" i="1"/>
  <c r="D6" i="1"/>
  <c r="D5" i="1"/>
  <c r="F4" i="1"/>
  <c r="D20" i="1" l="1"/>
  <c r="C28" i="1"/>
  <c r="F28" i="1" s="1"/>
  <c r="D91" i="1"/>
  <c r="B28" i="1"/>
  <c r="D4" i="1"/>
  <c r="D28" i="1" l="1"/>
</calcChain>
</file>

<file path=xl/sharedStrings.xml><?xml version="1.0" encoding="utf-8"?>
<sst xmlns="http://schemas.openxmlformats.org/spreadsheetml/2006/main" count="94" uniqueCount="89">
  <si>
    <t>% исполнения</t>
  </si>
  <si>
    <t>ИТОГО</t>
  </si>
  <si>
    <t>1.Доходы</t>
  </si>
  <si>
    <t>Налоги на прибыль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</si>
  <si>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</si>
  <si>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</si>
  <si>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</si>
  <si>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</si>
  <si>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</si>
  <si>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</si>
  <si>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</si>
  <si>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</si>
  <si>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</si>
  <si>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</si>
  <si>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</si>
  <si>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</si>
  <si>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</si>
  <si>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</si>
  <si>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</si>
  <si>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</si>
  <si>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</si>
  <si>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</si>
  <si>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</si>
  <si>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</si>
  <si>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</si>
  <si>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</si>
  <si>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</si>
  <si>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</si>
  <si>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</si>
  <si>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</si>
  <si>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</si>
  <si>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</si>
  <si>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</si>
  <si>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</si>
  <si>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</si>
  <si>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</si>
  <si>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</si>
  <si>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</si>
  <si>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</si>
  <si>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</si>
  <si>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</si>
  <si>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</si>
  <si>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</si>
  <si>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</si>
  <si>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</si>
  <si>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</si>
  <si>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</si>
  <si>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</si>
  <si>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</si>
  <si>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</si>
  <si>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</si>
  <si>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</si>
  <si>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</si>
  <si>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</si>
  <si>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</si>
  <si>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</si>
  <si>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</si>
  <si>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</si>
  <si>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</si>
  <si>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</si>
  <si>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</si>
  <si>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</si>
  <si>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</si>
  <si>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</si>
  <si>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</si>
  <si>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</si>
  <si>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</si>
  <si>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</si>
  <si>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</si>
  <si>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</si>
  <si>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</si>
  <si>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</si>
  <si>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</si>
  <si>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</si>
  <si>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</si>
  <si>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</si>
  <si>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</si>
  <si>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 xml:space="preserve">                       Исполнение бюджета Орехово-Зуевского городского округа по доходам за 2021 г.  (тыс.руб.)</t>
  </si>
  <si>
    <t>План на 2021 г.</t>
  </si>
  <si>
    <t>Отклонение 2021 от 2020</t>
  </si>
  <si>
    <t xml:space="preserve">                       Исполнение бюджета Орехово-Зуевского городского округа по расходам за 2021 г. (тыс.руб.)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</si>
  <si>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</si>
  <si>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</si>
  <si>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</si>
  <si>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Лесное хозяйство</t>
  </si>
  <si>
    <t xml:space="preserve">Доходы от приватизации имущества, находящегося в собственности городских округов </t>
  </si>
  <si>
    <t>Фактически  исполнено на 01.01.2022 г.</t>
  </si>
  <si>
    <t>Фактически  исполнено на 01.01.2021 г.</t>
  </si>
  <si>
    <t xml:space="preserve">Фактически  исполнено на 01.01.2021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</si>
</sst>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4" fillId="0" borderId="0" xfId="0" applyFont="1" applyFill="1"/>
    <xf numFmtId="4" fontId="2" fillId="0" borderId="0" xfId="0" applyNumberFormat="1" applyFont="1" applyFill="1"/>
    <xf numFmtId="164" fontId="4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3" borderId="0" xfId="0" applyFont="1" applyFill="1"/>
    <xf numFmtId="164" fontId="4" fillId="3" borderId="1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2" fillId="2" borderId="0" xfId="0" applyFont="1" applyFill="1"/>
    <xf numFmtId="164" fontId="2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4" fontId="4" fillId="2" borderId="11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left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164" fontId="4" fillId="2" borderId="17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1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zoomScale="91" zoomScaleNormal="91" zoomScaleSheetLayoutView="89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12" sqref="F12"/>
    </sheetView>
  </sheetViews>
  <sheetFormatPr defaultColWidth="9.140625" defaultRowHeight="15.75" x14ac:dyDescent="0.25"/>
  <cols>
    <col min="1" max="1" width="53.140625" style="3" customWidth="1"/>
    <col min="2" max="2" width="20.28515625" style="9" customWidth="1"/>
    <col min="3" max="3" width="21.28515625" style="9" customWidth="1"/>
    <col min="4" max="4" width="14.7109375" style="3" customWidth="1"/>
    <col min="5" max="5" width="19.85546875" style="9" customWidth="1"/>
    <col min="6" max="6" width="18.85546875" style="3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51" t="s">
        <v>77</v>
      </c>
      <c r="B1" s="51"/>
      <c r="C1" s="51"/>
      <c r="D1" s="51"/>
      <c r="E1" s="51"/>
      <c r="F1" s="51"/>
      <c r="G1" s="4"/>
    </row>
    <row r="2" spans="1:8" ht="30" customHeight="1" x14ac:dyDescent="0.25">
      <c r="A2" s="52"/>
      <c r="B2" s="54" t="s">
        <v>78</v>
      </c>
      <c r="C2" s="56" t="s">
        <v>86</v>
      </c>
      <c r="D2" s="54" t="s">
        <v>0</v>
      </c>
      <c r="E2" s="40" t="s">
        <v>88</v>
      </c>
      <c r="F2" s="42" t="s">
        <v>79</v>
      </c>
      <c r="G2" s="4"/>
    </row>
    <row r="3" spans="1:8" ht="30" customHeight="1" x14ac:dyDescent="0.25">
      <c r="A3" s="53"/>
      <c r="B3" s="55"/>
      <c r="C3" s="57"/>
      <c r="D3" s="55"/>
      <c r="E3" s="41"/>
      <c r="F3" s="43"/>
      <c r="G3" s="4"/>
    </row>
    <row r="4" spans="1:8" s="2" customFormat="1" x14ac:dyDescent="0.25">
      <c r="A4" s="27" t="s">
        <v>2</v>
      </c>
      <c r="B4" s="34">
        <f>B5+B6+B7+B8+B9+B10+B11+B12+B13+B14+B15+B17+B18+B19+B16</f>
        <v>4357047.9000000004</v>
      </c>
      <c r="C4" s="34">
        <f>C5+C6+C7+C8+C9+C10+C11+C12+C13+C14+C15+C17+C18+C19+C16</f>
        <v>4479715.7000000011</v>
      </c>
      <c r="D4" s="34">
        <f>(C4/B4)*100</f>
        <v>102.81538791437204</v>
      </c>
      <c r="E4" s="31">
        <f>E5+E6+E7+E8+E9+E10+E11+E12+E13+E14+E15+E16+E17+E18+E19</f>
        <v>4400764.2999999989</v>
      </c>
      <c r="F4" s="58">
        <f>C4-E4</f>
        <v>78951.400000002235</v>
      </c>
      <c r="G4" s="5"/>
      <c r="H4" s="5"/>
    </row>
    <row r="5" spans="1:8" x14ac:dyDescent="0.25">
      <c r="A5" s="28" t="s">
        <v>3</v>
      </c>
      <c r="B5" s="30">
        <v>2994712.9</v>
      </c>
      <c r="C5" s="30">
        <v>2992159.4</v>
      </c>
      <c r="D5" s="34">
        <f t="shared" ref="D5:D28" si="0">(C5/B5)*100</f>
        <v>99.914733061723553</v>
      </c>
      <c r="E5" s="32">
        <v>2804272.1</v>
      </c>
      <c r="F5" s="58">
        <f>C5-E5</f>
        <v>187887.29999999981</v>
      </c>
      <c r="G5" s="4"/>
      <c r="H5" s="6"/>
    </row>
    <row r="6" spans="1:8" ht="31.5" x14ac:dyDescent="0.25">
      <c r="A6" s="28" t="s">
        <v>4</v>
      </c>
      <c r="B6" s="30">
        <v>78347</v>
      </c>
      <c r="C6" s="30">
        <v>79853.600000000006</v>
      </c>
      <c r="D6" s="34">
        <f t="shared" si="0"/>
        <v>101.92298364966112</v>
      </c>
      <c r="E6" s="32">
        <v>73309.399999999994</v>
      </c>
      <c r="F6" s="58">
        <f t="shared" ref="F6:F27" si="1">C6-E6</f>
        <v>6544.2000000000116</v>
      </c>
      <c r="G6" s="4"/>
      <c r="H6" s="4"/>
    </row>
    <row r="7" spans="1:8" ht="21.75" customHeight="1" x14ac:dyDescent="0.25">
      <c r="A7" s="28" t="s">
        <v>5</v>
      </c>
      <c r="B7" s="30">
        <v>469701.5</v>
      </c>
      <c r="C7" s="30">
        <v>472375.9</v>
      </c>
      <c r="D7" s="34">
        <f t="shared" si="0"/>
        <v>100.56938289530693</v>
      </c>
      <c r="E7" s="32">
        <v>373342.4</v>
      </c>
      <c r="F7" s="58">
        <f t="shared" si="1"/>
        <v>99033.5</v>
      </c>
      <c r="G7" s="4"/>
      <c r="H7" s="4"/>
    </row>
    <row r="8" spans="1:8" ht="16.5" customHeight="1" x14ac:dyDescent="0.25">
      <c r="A8" s="28" t="s">
        <v>6</v>
      </c>
      <c r="B8" s="30">
        <v>364000</v>
      </c>
      <c r="C8" s="30">
        <v>374287</v>
      </c>
      <c r="D8" s="34">
        <f t="shared" si="0"/>
        <v>102.8260989010989</v>
      </c>
      <c r="E8" s="32">
        <v>357215.3</v>
      </c>
      <c r="F8" s="58">
        <f t="shared" si="1"/>
        <v>17071.700000000012</v>
      </c>
      <c r="G8" s="4"/>
      <c r="H8" s="4"/>
    </row>
    <row r="9" spans="1:8" x14ac:dyDescent="0.25">
      <c r="A9" s="28" t="s">
        <v>7</v>
      </c>
      <c r="B9" s="30">
        <v>37220.1</v>
      </c>
      <c r="C9" s="30">
        <v>38427.699999999997</v>
      </c>
      <c r="D9" s="34">
        <f t="shared" si="0"/>
        <v>103.24448349144681</v>
      </c>
      <c r="E9" s="32">
        <v>33833.4</v>
      </c>
      <c r="F9" s="58">
        <f t="shared" si="1"/>
        <v>4594.2999999999956</v>
      </c>
      <c r="G9" s="4"/>
      <c r="H9" s="4"/>
    </row>
    <row r="10" spans="1:8" ht="47.25" x14ac:dyDescent="0.25">
      <c r="A10" s="28" t="s">
        <v>8</v>
      </c>
      <c r="B10" s="30">
        <v>259623.5</v>
      </c>
      <c r="C10" s="30">
        <v>277832.8</v>
      </c>
      <c r="D10" s="34">
        <f t="shared" si="0"/>
        <v>107.01373334848347</v>
      </c>
      <c r="E10" s="32">
        <v>609360.80000000005</v>
      </c>
      <c r="F10" s="58">
        <f t="shared" si="1"/>
        <v>-331528.00000000006</v>
      </c>
      <c r="G10" s="4"/>
      <c r="H10" s="4"/>
    </row>
    <row r="11" spans="1:8" ht="31.5" x14ac:dyDescent="0.25">
      <c r="A11" s="28" t="s">
        <v>9</v>
      </c>
      <c r="B11" s="30">
        <v>5500.4</v>
      </c>
      <c r="C11" s="30">
        <v>5911.4</v>
      </c>
      <c r="D11" s="34">
        <f t="shared" si="0"/>
        <v>107.47218384117518</v>
      </c>
      <c r="E11" s="32">
        <v>4330.7</v>
      </c>
      <c r="F11" s="58">
        <f t="shared" si="1"/>
        <v>1580.6999999999998</v>
      </c>
      <c r="G11" s="4"/>
      <c r="H11" s="4"/>
    </row>
    <row r="12" spans="1:8" ht="31.5" x14ac:dyDescent="0.25">
      <c r="A12" s="28" t="s">
        <v>10</v>
      </c>
      <c r="B12" s="30">
        <v>35583</v>
      </c>
      <c r="C12" s="30">
        <v>37658.400000000001</v>
      </c>
      <c r="D12" s="34">
        <f t="shared" si="0"/>
        <v>105.83256049236995</v>
      </c>
      <c r="E12" s="32">
        <v>7622.3</v>
      </c>
      <c r="F12" s="58">
        <f t="shared" si="1"/>
        <v>30036.100000000002</v>
      </c>
      <c r="G12" s="4"/>
      <c r="H12" s="4"/>
    </row>
    <row r="13" spans="1:8" ht="31.5" x14ac:dyDescent="0.25">
      <c r="A13" s="28" t="s">
        <v>11</v>
      </c>
      <c r="B13" s="30">
        <v>368</v>
      </c>
      <c r="C13" s="30">
        <v>368</v>
      </c>
      <c r="D13" s="34">
        <f t="shared" si="0"/>
        <v>100</v>
      </c>
      <c r="E13" s="32">
        <v>66513.2</v>
      </c>
      <c r="F13" s="58">
        <f t="shared" si="1"/>
        <v>-66145.2</v>
      </c>
      <c r="G13" s="4"/>
      <c r="H13" s="4"/>
    </row>
    <row r="14" spans="1:8" ht="47.25" x14ac:dyDescent="0.25">
      <c r="A14" s="28" t="s">
        <v>12</v>
      </c>
      <c r="B14" s="30">
        <v>11500</v>
      </c>
      <c r="C14" s="30">
        <v>11621.5</v>
      </c>
      <c r="D14" s="34">
        <f t="shared" si="0"/>
        <v>101.05652173913045</v>
      </c>
      <c r="E14" s="32">
        <v>16163</v>
      </c>
      <c r="F14" s="58">
        <f t="shared" si="1"/>
        <v>-4541.5</v>
      </c>
      <c r="G14" s="4"/>
      <c r="H14" s="4"/>
    </row>
    <row r="15" spans="1:8" ht="78.75" x14ac:dyDescent="0.25">
      <c r="A15" s="28" t="s">
        <v>13</v>
      </c>
      <c r="B15" s="30">
        <v>34300</v>
      </c>
      <c r="C15" s="30">
        <v>36718.199999999997</v>
      </c>
      <c r="D15" s="34">
        <f t="shared" si="0"/>
        <v>107.05014577259475</v>
      </c>
      <c r="E15" s="32">
        <v>22057.1</v>
      </c>
      <c r="F15" s="58">
        <f t="shared" si="1"/>
        <v>14661.099999999999</v>
      </c>
      <c r="G15" s="4"/>
      <c r="H15" s="4"/>
    </row>
    <row r="16" spans="1:8" ht="31.5" x14ac:dyDescent="0.25">
      <c r="A16" s="28" t="s">
        <v>85</v>
      </c>
      <c r="B16" s="30">
        <v>4300</v>
      </c>
      <c r="C16" s="30">
        <v>4324.8</v>
      </c>
      <c r="D16" s="34">
        <f t="shared" si="0"/>
        <v>100.57674418604651</v>
      </c>
      <c r="E16" s="32"/>
      <c r="F16" s="58"/>
      <c r="G16" s="4"/>
      <c r="H16" s="4"/>
    </row>
    <row r="17" spans="1:8" ht="47.25" x14ac:dyDescent="0.25">
      <c r="A17" s="28" t="s">
        <v>14</v>
      </c>
      <c r="B17" s="30">
        <v>39200</v>
      </c>
      <c r="C17" s="30">
        <v>43882.5</v>
      </c>
      <c r="D17" s="34">
        <f t="shared" si="0"/>
        <v>111.9451530612245</v>
      </c>
      <c r="E17" s="32">
        <v>12505.8</v>
      </c>
      <c r="F17" s="58">
        <f t="shared" si="1"/>
        <v>31376.7</v>
      </c>
      <c r="G17" s="4"/>
      <c r="H17" s="4"/>
    </row>
    <row r="18" spans="1:8" x14ac:dyDescent="0.25">
      <c r="A18" s="28" t="s">
        <v>15</v>
      </c>
      <c r="B18" s="30">
        <v>22691.5</v>
      </c>
      <c r="C18" s="30">
        <v>104294.5</v>
      </c>
      <c r="D18" s="34">
        <f t="shared" si="0"/>
        <v>459.61924068483791</v>
      </c>
      <c r="E18" s="32">
        <v>20240</v>
      </c>
      <c r="F18" s="58">
        <f t="shared" si="1"/>
        <v>84054.5</v>
      </c>
      <c r="G18" s="4"/>
      <c r="H18" s="4"/>
    </row>
    <row r="19" spans="1:8" x14ac:dyDescent="0.25">
      <c r="A19" s="28" t="s">
        <v>16</v>
      </c>
      <c r="B19" s="30">
        <v>0</v>
      </c>
      <c r="C19" s="30"/>
      <c r="D19" s="34"/>
      <c r="E19" s="32">
        <v>-1.2</v>
      </c>
      <c r="F19" s="58">
        <f t="shared" si="1"/>
        <v>1.2</v>
      </c>
      <c r="G19" s="4"/>
      <c r="H19" s="4"/>
    </row>
    <row r="20" spans="1:8" s="2" customFormat="1" x14ac:dyDescent="0.25">
      <c r="A20" s="27" t="s">
        <v>17</v>
      </c>
      <c r="B20" s="34">
        <f>B21+B22+B23+B24+B25+B26+B27</f>
        <v>6121682.6000000006</v>
      </c>
      <c r="C20" s="34">
        <f>C21+C22+C23+C24+C25+C26+C27</f>
        <v>5978518.1000000006</v>
      </c>
      <c r="D20" s="34">
        <f t="shared" si="0"/>
        <v>97.66135375917726</v>
      </c>
      <c r="E20" s="31">
        <f>E21+E22+E23+E24+E25+E26+E27</f>
        <v>6321909.6999999993</v>
      </c>
      <c r="F20" s="58">
        <f t="shared" si="1"/>
        <v>-343391.5999999987</v>
      </c>
      <c r="G20" s="5"/>
      <c r="H20" s="5"/>
    </row>
    <row r="21" spans="1:8" ht="31.5" x14ac:dyDescent="0.25">
      <c r="A21" s="28" t="s">
        <v>18</v>
      </c>
      <c r="B21" s="30">
        <v>96289.8</v>
      </c>
      <c r="C21" s="30">
        <v>96289.8</v>
      </c>
      <c r="D21" s="34">
        <f t="shared" si="0"/>
        <v>100</v>
      </c>
      <c r="E21" s="32">
        <v>183576</v>
      </c>
      <c r="F21" s="58">
        <f t="shared" si="1"/>
        <v>-87286.2</v>
      </c>
      <c r="G21" s="4"/>
      <c r="H21" s="4"/>
    </row>
    <row r="22" spans="1:8" ht="31.5" x14ac:dyDescent="0.25">
      <c r="A22" s="28" t="s">
        <v>19</v>
      </c>
      <c r="B22" s="30">
        <v>3374529</v>
      </c>
      <c r="C22" s="30">
        <v>3345730.8</v>
      </c>
      <c r="D22" s="34">
        <f t="shared" si="0"/>
        <v>99.146600903414964</v>
      </c>
      <c r="E22" s="32">
        <v>3448884.8</v>
      </c>
      <c r="F22" s="58">
        <f t="shared" si="1"/>
        <v>-103154</v>
      </c>
      <c r="G22" s="4"/>
      <c r="H22" s="4"/>
    </row>
    <row r="23" spans="1:8" x14ac:dyDescent="0.25">
      <c r="A23" s="28" t="s">
        <v>20</v>
      </c>
      <c r="B23" s="30">
        <v>117517.4</v>
      </c>
      <c r="C23" s="30">
        <v>117421.6</v>
      </c>
      <c r="D23" s="34">
        <f t="shared" si="0"/>
        <v>99.918480156981019</v>
      </c>
      <c r="E23" s="32">
        <v>94358.399999999994</v>
      </c>
      <c r="F23" s="58">
        <f t="shared" si="1"/>
        <v>23063.200000000012</v>
      </c>
      <c r="G23" s="4"/>
      <c r="H23" s="4"/>
    </row>
    <row r="24" spans="1:8" x14ac:dyDescent="0.25">
      <c r="A24" s="28" t="s">
        <v>21</v>
      </c>
      <c r="B24" s="30"/>
      <c r="C24" s="30"/>
      <c r="D24" s="34"/>
      <c r="E24" s="32">
        <v>195</v>
      </c>
      <c r="F24" s="58">
        <f t="shared" si="1"/>
        <v>-195</v>
      </c>
      <c r="G24" s="4"/>
      <c r="H24" s="4"/>
    </row>
    <row r="25" spans="1:8" ht="31.5" x14ac:dyDescent="0.25">
      <c r="A25" s="28" t="s">
        <v>22</v>
      </c>
      <c r="B25" s="30">
        <v>2513270.2000000002</v>
      </c>
      <c r="C25" s="30">
        <v>2426448.7000000002</v>
      </c>
      <c r="D25" s="34">
        <f t="shared" si="0"/>
        <v>96.545476885055976</v>
      </c>
      <c r="E25" s="32">
        <v>2583417</v>
      </c>
      <c r="F25" s="58">
        <f t="shared" si="1"/>
        <v>-156968.29999999981</v>
      </c>
      <c r="G25" s="4"/>
      <c r="H25" s="4"/>
    </row>
    <row r="26" spans="1:8" x14ac:dyDescent="0.25">
      <c r="A26" s="28" t="s">
        <v>23</v>
      </c>
      <c r="B26" s="30">
        <v>20076.2</v>
      </c>
      <c r="C26" s="30">
        <v>31319.3</v>
      </c>
      <c r="D26" s="34">
        <f t="shared" si="0"/>
        <v>156.00213187754656</v>
      </c>
      <c r="E26" s="32">
        <v>21963.1</v>
      </c>
      <c r="F26" s="58">
        <f t="shared" si="1"/>
        <v>9356.2000000000007</v>
      </c>
      <c r="G26" s="4"/>
      <c r="H26" s="4"/>
    </row>
    <row r="27" spans="1:8" x14ac:dyDescent="0.25">
      <c r="A27" s="28" t="s">
        <v>24</v>
      </c>
      <c r="B27" s="30">
        <v>0</v>
      </c>
      <c r="C27" s="30">
        <v>-38692.1</v>
      </c>
      <c r="D27" s="34">
        <v>0</v>
      </c>
      <c r="E27" s="32">
        <v>-10484.6</v>
      </c>
      <c r="F27" s="58">
        <f t="shared" si="1"/>
        <v>-28207.5</v>
      </c>
      <c r="G27" s="4"/>
      <c r="H27" s="4"/>
    </row>
    <row r="28" spans="1:8" s="2" customFormat="1" ht="16.5" thickBot="1" x14ac:dyDescent="0.3">
      <c r="A28" s="29" t="s">
        <v>1</v>
      </c>
      <c r="B28" s="35">
        <f>B4+B20</f>
        <v>10478730.5</v>
      </c>
      <c r="C28" s="35">
        <f>C20+C4</f>
        <v>10458233.800000001</v>
      </c>
      <c r="D28" s="35">
        <f t="shared" si="0"/>
        <v>99.804397107073243</v>
      </c>
      <c r="E28" s="33">
        <f>E20+E4</f>
        <v>10722673.999999998</v>
      </c>
      <c r="F28" s="59">
        <f>C28-E28</f>
        <v>-264440.19999999739</v>
      </c>
      <c r="G28" s="5"/>
      <c r="H28" s="5"/>
    </row>
    <row r="29" spans="1:8" s="2" customFormat="1" x14ac:dyDescent="0.25">
      <c r="A29" s="12"/>
      <c r="B29" s="13"/>
      <c r="C29" s="13"/>
      <c r="D29" s="20"/>
      <c r="E29" s="13"/>
      <c r="F29" s="20"/>
      <c r="G29" s="5"/>
    </row>
    <row r="30" spans="1:8" s="2" customFormat="1" x14ac:dyDescent="0.25">
      <c r="A30" s="12"/>
      <c r="B30" s="13"/>
      <c r="C30" s="13"/>
      <c r="D30" s="13"/>
      <c r="E30" s="13"/>
      <c r="F30" s="20"/>
      <c r="G30" s="14"/>
    </row>
    <row r="31" spans="1:8" x14ac:dyDescent="0.25">
      <c r="A31" s="9"/>
      <c r="D31" s="9"/>
      <c r="F31" s="9"/>
      <c r="G31" s="15"/>
    </row>
    <row r="32" spans="1:8" ht="21" thickBot="1" x14ac:dyDescent="0.3">
      <c r="A32" s="44" t="s">
        <v>80</v>
      </c>
      <c r="B32" s="44"/>
      <c r="C32" s="44"/>
      <c r="D32" s="44"/>
      <c r="E32" s="44"/>
      <c r="F32" s="44"/>
      <c r="G32" s="15"/>
    </row>
    <row r="33" spans="1:11" ht="16.5" customHeight="1" x14ac:dyDescent="0.25">
      <c r="A33" s="45"/>
      <c r="B33" s="47" t="s">
        <v>78</v>
      </c>
      <c r="C33" s="47" t="s">
        <v>86</v>
      </c>
      <c r="D33" s="47" t="s">
        <v>0</v>
      </c>
      <c r="E33" s="47" t="s">
        <v>87</v>
      </c>
      <c r="F33" s="49" t="s">
        <v>79</v>
      </c>
      <c r="G33" s="15"/>
    </row>
    <row r="34" spans="1:11" ht="44.45" customHeight="1" x14ac:dyDescent="0.25">
      <c r="A34" s="46"/>
      <c r="B34" s="48"/>
      <c r="C34" s="48"/>
      <c r="D34" s="48"/>
      <c r="E34" s="48"/>
      <c r="F34" s="50"/>
      <c r="G34" s="15"/>
    </row>
    <row r="35" spans="1:11" x14ac:dyDescent="0.25">
      <c r="A35" s="22" t="s">
        <v>83</v>
      </c>
      <c r="B35" s="17"/>
      <c r="C35" s="17"/>
      <c r="D35" s="17"/>
      <c r="E35" s="17"/>
      <c r="F35" s="23"/>
      <c r="G35" s="15"/>
    </row>
    <row r="36" spans="1:11" x14ac:dyDescent="0.25">
      <c r="A36" s="22" t="s">
        <v>25</v>
      </c>
      <c r="B36" s="18">
        <f>B42+B41+B40+B39+B38+B37</f>
        <v>1049969.7800000003</v>
      </c>
      <c r="C36" s="18">
        <f>C37+C38+C39+C40+C41+C42</f>
        <v>999584.24</v>
      </c>
      <c r="D36" s="18">
        <f>(C36/B36)*100</f>
        <v>95.201239029946152</v>
      </c>
      <c r="E36" s="18">
        <f>E37+E38+E39+E40+E41+E42</f>
        <v>836434.15999999992</v>
      </c>
      <c r="F36" s="24">
        <f>C36-E36</f>
        <v>163150.08000000007</v>
      </c>
      <c r="G36" s="15"/>
      <c r="K36" s="15"/>
    </row>
    <row r="37" spans="1:11" ht="47.25" x14ac:dyDescent="0.25">
      <c r="A37" s="21" t="s">
        <v>26</v>
      </c>
      <c r="B37" s="16">
        <v>2435</v>
      </c>
      <c r="C37" s="16">
        <v>2206.5</v>
      </c>
      <c r="D37" s="18">
        <f t="shared" ref="D37:D91" si="2">(C37/B37)*100</f>
        <v>90.616016427104711</v>
      </c>
      <c r="E37" s="16">
        <v>2298.75</v>
      </c>
      <c r="F37" s="24">
        <f t="shared" ref="F37:F90" si="3">C37-E37</f>
        <v>-92.25</v>
      </c>
      <c r="G37" s="15"/>
    </row>
    <row r="38" spans="1:11" ht="63" x14ac:dyDescent="0.25">
      <c r="A38" s="21" t="s">
        <v>27</v>
      </c>
      <c r="B38" s="16">
        <v>8317.68</v>
      </c>
      <c r="C38" s="16">
        <v>8057.7</v>
      </c>
      <c r="D38" s="18">
        <f t="shared" si="2"/>
        <v>96.874368814380929</v>
      </c>
      <c r="E38" s="16">
        <v>6292.11</v>
      </c>
      <c r="F38" s="24">
        <f>C38-E38</f>
        <v>1765.5900000000001</v>
      </c>
      <c r="G38" s="15"/>
    </row>
    <row r="39" spans="1:11" ht="63" x14ac:dyDescent="0.25">
      <c r="A39" s="21" t="s">
        <v>28</v>
      </c>
      <c r="B39" s="16">
        <v>279758.18</v>
      </c>
      <c r="C39" s="16">
        <v>276944.37</v>
      </c>
      <c r="D39" s="18">
        <f t="shared" si="2"/>
        <v>98.994199204470092</v>
      </c>
      <c r="E39" s="16">
        <v>260730.99</v>
      </c>
      <c r="F39" s="24">
        <f t="shared" si="3"/>
        <v>16213.380000000005</v>
      </c>
      <c r="G39" s="15"/>
    </row>
    <row r="40" spans="1:11" ht="47.25" x14ac:dyDescent="0.25">
      <c r="A40" s="21" t="s">
        <v>29</v>
      </c>
      <c r="B40" s="16">
        <v>44405.16</v>
      </c>
      <c r="C40" s="16">
        <v>43410.41</v>
      </c>
      <c r="D40" s="18">
        <f t="shared" si="2"/>
        <v>97.759832415872395</v>
      </c>
      <c r="E40" s="16">
        <v>36768.92</v>
      </c>
      <c r="F40" s="24">
        <f t="shared" si="3"/>
        <v>6641.4900000000052</v>
      </c>
      <c r="G40" s="15"/>
    </row>
    <row r="41" spans="1:11" ht="24" customHeight="1" x14ac:dyDescent="0.25">
      <c r="A41" s="21" t="s">
        <v>30</v>
      </c>
      <c r="B41" s="16">
        <v>1052.0999999999999</v>
      </c>
      <c r="C41" s="16">
        <v>0</v>
      </c>
      <c r="D41" s="18">
        <f t="shared" si="2"/>
        <v>0</v>
      </c>
      <c r="E41" s="16">
        <v>0</v>
      </c>
      <c r="F41" s="24">
        <f t="shared" si="3"/>
        <v>0</v>
      </c>
      <c r="G41" s="15"/>
    </row>
    <row r="42" spans="1:11" ht="23.25" customHeight="1" x14ac:dyDescent="0.25">
      <c r="A42" s="21" t="s">
        <v>31</v>
      </c>
      <c r="B42" s="16">
        <v>714001.66</v>
      </c>
      <c r="C42" s="16">
        <v>668965.26</v>
      </c>
      <c r="D42" s="18">
        <f t="shared" si="2"/>
        <v>93.692395617119431</v>
      </c>
      <c r="E42" s="16">
        <v>530343.39</v>
      </c>
      <c r="F42" s="24">
        <f t="shared" si="3"/>
        <v>138621.87</v>
      </c>
      <c r="G42" s="15"/>
    </row>
    <row r="43" spans="1:11" hidden="1" x14ac:dyDescent="0.25">
      <c r="A43" s="22" t="s">
        <v>32</v>
      </c>
      <c r="B43" s="18">
        <v>0</v>
      </c>
      <c r="C43" s="18">
        <v>0</v>
      </c>
      <c r="D43" s="7">
        <v>0</v>
      </c>
      <c r="E43" s="18"/>
      <c r="F43" s="11">
        <f t="shared" si="3"/>
        <v>0</v>
      </c>
      <c r="G43" s="10"/>
    </row>
    <row r="44" spans="1:11" hidden="1" x14ac:dyDescent="0.25">
      <c r="A44" s="21" t="s">
        <v>33</v>
      </c>
      <c r="B44" s="16">
        <v>0</v>
      </c>
      <c r="C44" s="16">
        <v>0</v>
      </c>
      <c r="D44" s="8">
        <v>0</v>
      </c>
      <c r="E44" s="16"/>
      <c r="F44" s="11">
        <f t="shared" si="3"/>
        <v>0</v>
      </c>
      <c r="G44" s="10"/>
    </row>
    <row r="45" spans="1:11" hidden="1" x14ac:dyDescent="0.25">
      <c r="A45" s="21" t="s">
        <v>34</v>
      </c>
      <c r="B45" s="16">
        <v>0</v>
      </c>
      <c r="C45" s="16">
        <v>0</v>
      </c>
      <c r="D45" s="7">
        <v>0</v>
      </c>
      <c r="E45" s="16"/>
      <c r="F45" s="11">
        <f t="shared" si="3"/>
        <v>0</v>
      </c>
      <c r="G45" s="10"/>
    </row>
    <row r="46" spans="1:11" ht="31.5" x14ac:dyDescent="0.25">
      <c r="A46" s="22" t="s">
        <v>35</v>
      </c>
      <c r="B46" s="18">
        <f>B47+B48+B49</f>
        <v>129447.97999999998</v>
      </c>
      <c r="C46" s="18">
        <f>C47+C48+C49</f>
        <v>124349.45999999999</v>
      </c>
      <c r="D46" s="18">
        <f t="shared" si="2"/>
        <v>96.061336762458566</v>
      </c>
      <c r="E46" s="18">
        <f>E47+E49</f>
        <v>88219.209999999992</v>
      </c>
      <c r="F46" s="24">
        <v>36130.300000000003</v>
      </c>
      <c r="G46" s="15"/>
    </row>
    <row r="47" spans="1:11" x14ac:dyDescent="0.25">
      <c r="A47" s="21" t="s">
        <v>81</v>
      </c>
      <c r="B47" s="16">
        <v>68093.64</v>
      </c>
      <c r="C47" s="16">
        <v>67158.22</v>
      </c>
      <c r="D47" s="18">
        <f t="shared" si="2"/>
        <v>98.626274054375713</v>
      </c>
      <c r="E47" s="36">
        <v>64674.64</v>
      </c>
      <c r="F47" s="38">
        <f>C47+C48-E47</f>
        <v>26487.300000000003</v>
      </c>
      <c r="G47" s="15"/>
    </row>
    <row r="48" spans="1:11" ht="47.25" x14ac:dyDescent="0.25">
      <c r="A48" s="21" t="s">
        <v>82</v>
      </c>
      <c r="B48" s="16">
        <v>24159.599999999999</v>
      </c>
      <c r="C48" s="16">
        <v>24003.72</v>
      </c>
      <c r="D48" s="18">
        <f t="shared" si="2"/>
        <v>99.35479064222919</v>
      </c>
      <c r="E48" s="37"/>
      <c r="F48" s="39"/>
      <c r="G48" s="15"/>
    </row>
    <row r="49" spans="1:7" ht="31.5" x14ac:dyDescent="0.25">
      <c r="A49" s="21" t="s">
        <v>36</v>
      </c>
      <c r="B49" s="16">
        <v>37194.74</v>
      </c>
      <c r="C49" s="16">
        <v>33187.519999999997</v>
      </c>
      <c r="D49" s="18">
        <f t="shared" si="2"/>
        <v>89.226379859087601</v>
      </c>
      <c r="E49" s="16">
        <v>23544.57</v>
      </c>
      <c r="F49" s="24">
        <f t="shared" si="3"/>
        <v>9642.9499999999971</v>
      </c>
      <c r="G49" s="15"/>
    </row>
    <row r="50" spans="1:7" x14ac:dyDescent="0.25">
      <c r="A50" s="22" t="s">
        <v>37</v>
      </c>
      <c r="B50" s="18">
        <f>B51+B52+B53+B54+B55+B56</f>
        <v>777522.88</v>
      </c>
      <c r="C50" s="18">
        <f>C51+C52+C53+C54+C55+C56</f>
        <v>754266.96</v>
      </c>
      <c r="D50" s="18">
        <f t="shared" si="2"/>
        <v>97.008972906366438</v>
      </c>
      <c r="E50" s="18">
        <f>E51+E52+E53+E54+E55+E56</f>
        <v>1009430.05</v>
      </c>
      <c r="F50" s="24">
        <f t="shared" si="3"/>
        <v>-255163.09000000008</v>
      </c>
      <c r="G50" s="15"/>
    </row>
    <row r="51" spans="1:7" x14ac:dyDescent="0.25">
      <c r="A51" s="21" t="s">
        <v>38</v>
      </c>
      <c r="B51" s="16">
        <v>10351</v>
      </c>
      <c r="C51" s="16">
        <v>8917.34</v>
      </c>
      <c r="D51" s="18">
        <f t="shared" si="2"/>
        <v>86.149550768041735</v>
      </c>
      <c r="E51" s="16">
        <v>6163.3</v>
      </c>
      <c r="F51" s="24">
        <f t="shared" si="3"/>
        <v>2754.04</v>
      </c>
      <c r="G51" s="15"/>
    </row>
    <row r="52" spans="1:7" x14ac:dyDescent="0.25">
      <c r="A52" s="21" t="s">
        <v>84</v>
      </c>
      <c r="B52" s="16">
        <v>0</v>
      </c>
      <c r="C52" s="16">
        <v>0</v>
      </c>
      <c r="D52" s="18">
        <v>0</v>
      </c>
      <c r="E52" s="16">
        <v>0</v>
      </c>
      <c r="F52" s="24">
        <f t="shared" si="3"/>
        <v>0</v>
      </c>
      <c r="G52" s="15"/>
    </row>
    <row r="53" spans="1:7" x14ac:dyDescent="0.25">
      <c r="A53" s="21" t="s">
        <v>39</v>
      </c>
      <c r="B53" s="16">
        <v>75499.179999999993</v>
      </c>
      <c r="C53" s="16">
        <v>75440.03</v>
      </c>
      <c r="D53" s="18">
        <f t="shared" si="2"/>
        <v>99.92165477823734</v>
      </c>
      <c r="E53" s="16">
        <v>73194.5</v>
      </c>
      <c r="F53" s="24">
        <f t="shared" si="3"/>
        <v>2245.5299999999988</v>
      </c>
      <c r="G53" s="15"/>
    </row>
    <row r="54" spans="1:7" x14ac:dyDescent="0.25">
      <c r="A54" s="21" t="s">
        <v>40</v>
      </c>
      <c r="B54" s="16">
        <v>646869.02</v>
      </c>
      <c r="C54" s="16">
        <v>633395.89</v>
      </c>
      <c r="D54" s="18">
        <f t="shared" si="2"/>
        <v>97.917178040154099</v>
      </c>
      <c r="E54" s="16">
        <v>892532.23</v>
      </c>
      <c r="F54" s="24">
        <f t="shared" si="3"/>
        <v>-259136.33999999997</v>
      </c>
      <c r="G54" s="15"/>
    </row>
    <row r="55" spans="1:7" x14ac:dyDescent="0.25">
      <c r="A55" s="21" t="s">
        <v>41</v>
      </c>
      <c r="B55" s="16">
        <v>31502.18</v>
      </c>
      <c r="C55" s="16">
        <v>23268.37</v>
      </c>
      <c r="D55" s="18">
        <f t="shared" si="2"/>
        <v>73.862729499990152</v>
      </c>
      <c r="E55" s="16">
        <v>11166.67</v>
      </c>
      <c r="F55" s="24">
        <f t="shared" si="3"/>
        <v>12101.699999999999</v>
      </c>
      <c r="G55" s="15"/>
    </row>
    <row r="56" spans="1:7" ht="31.5" x14ac:dyDescent="0.25">
      <c r="A56" s="21" t="s">
        <v>42</v>
      </c>
      <c r="B56" s="16">
        <v>13301.5</v>
      </c>
      <c r="C56" s="16">
        <v>13245.33</v>
      </c>
      <c r="D56" s="18">
        <f t="shared" si="2"/>
        <v>99.577716798857267</v>
      </c>
      <c r="E56" s="16">
        <v>26373.35</v>
      </c>
      <c r="F56" s="24">
        <f t="shared" si="3"/>
        <v>-13128.019999999999</v>
      </c>
      <c r="G56" s="15"/>
    </row>
    <row r="57" spans="1:7" x14ac:dyDescent="0.25">
      <c r="A57" s="22" t="s">
        <v>43</v>
      </c>
      <c r="B57" s="18">
        <f>B58+B59+B60+B61</f>
        <v>2057705</v>
      </c>
      <c r="C57" s="18">
        <f>C58+C59+C60+C61</f>
        <v>1992774.16</v>
      </c>
      <c r="D57" s="18">
        <f t="shared" si="2"/>
        <v>96.844502005875484</v>
      </c>
      <c r="E57" s="18">
        <f>E58+E59+E60+E61</f>
        <v>1834655.8599999999</v>
      </c>
      <c r="F57" s="24">
        <f t="shared" si="3"/>
        <v>158118.30000000005</v>
      </c>
      <c r="G57" s="15"/>
    </row>
    <row r="58" spans="1:7" x14ac:dyDescent="0.25">
      <c r="A58" s="21" t="s">
        <v>44</v>
      </c>
      <c r="B58" s="16">
        <v>268826.56</v>
      </c>
      <c r="C58" s="16">
        <v>260523.58</v>
      </c>
      <c r="D58" s="18">
        <f t="shared" si="2"/>
        <v>96.911398933200644</v>
      </c>
      <c r="E58" s="16">
        <v>139657.79999999999</v>
      </c>
      <c r="F58" s="24">
        <f t="shared" si="3"/>
        <v>120865.78</v>
      </c>
      <c r="G58" s="15"/>
    </row>
    <row r="59" spans="1:7" x14ac:dyDescent="0.25">
      <c r="A59" s="21" t="s">
        <v>45</v>
      </c>
      <c r="B59" s="16">
        <v>243168.46</v>
      </c>
      <c r="C59" s="16">
        <v>213274.46</v>
      </c>
      <c r="D59" s="18">
        <f t="shared" si="2"/>
        <v>87.706464892692082</v>
      </c>
      <c r="E59" s="16">
        <v>804538.4</v>
      </c>
      <c r="F59" s="24">
        <f t="shared" si="3"/>
        <v>-591263.94000000006</v>
      </c>
      <c r="G59" s="15"/>
    </row>
    <row r="60" spans="1:7" x14ac:dyDescent="0.25">
      <c r="A60" s="21" t="s">
        <v>46</v>
      </c>
      <c r="B60" s="16">
        <v>1157091.55</v>
      </c>
      <c r="C60" s="16">
        <v>1137755.9099999999</v>
      </c>
      <c r="D60" s="18">
        <f t="shared" si="2"/>
        <v>98.328944671664047</v>
      </c>
      <c r="E60" s="16">
        <v>840837.78</v>
      </c>
      <c r="F60" s="24">
        <f t="shared" si="3"/>
        <v>296918.12999999989</v>
      </c>
      <c r="G60" s="15"/>
    </row>
    <row r="61" spans="1:7" ht="31.5" x14ac:dyDescent="0.25">
      <c r="A61" s="21" t="s">
        <v>47</v>
      </c>
      <c r="B61" s="16">
        <v>388618.43</v>
      </c>
      <c r="C61" s="16">
        <v>381220.21</v>
      </c>
      <c r="D61" s="18">
        <f t="shared" si="2"/>
        <v>98.096276597072361</v>
      </c>
      <c r="E61" s="16">
        <v>49621.88</v>
      </c>
      <c r="F61" s="24">
        <f t="shared" si="3"/>
        <v>331598.33</v>
      </c>
      <c r="G61" s="15"/>
    </row>
    <row r="62" spans="1:7" x14ac:dyDescent="0.25">
      <c r="A62" s="22" t="s">
        <v>48</v>
      </c>
      <c r="B62" s="18">
        <f>B63</f>
        <v>80217.36</v>
      </c>
      <c r="C62" s="18">
        <f>C63</f>
        <v>74350.36</v>
      </c>
      <c r="D62" s="18">
        <f t="shared" si="2"/>
        <v>92.686121807050242</v>
      </c>
      <c r="E62" s="18">
        <f>E63</f>
        <v>25929.79</v>
      </c>
      <c r="F62" s="24">
        <f t="shared" si="3"/>
        <v>48420.57</v>
      </c>
      <c r="G62" s="15"/>
    </row>
    <row r="63" spans="1:7" ht="31.5" x14ac:dyDescent="0.25">
      <c r="A63" s="21" t="s">
        <v>49</v>
      </c>
      <c r="B63" s="16">
        <v>80217.36</v>
      </c>
      <c r="C63" s="16">
        <v>74350.36</v>
      </c>
      <c r="D63" s="18">
        <f t="shared" si="2"/>
        <v>92.686121807050242</v>
      </c>
      <c r="E63" s="16">
        <v>25929.79</v>
      </c>
      <c r="F63" s="24">
        <f t="shared" si="3"/>
        <v>48420.57</v>
      </c>
      <c r="G63" s="15"/>
    </row>
    <row r="64" spans="1:7" x14ac:dyDescent="0.25">
      <c r="A64" s="22" t="s">
        <v>50</v>
      </c>
      <c r="B64" s="18">
        <f>B65+B66+B67+B68+B69+B70</f>
        <v>5379731.4399999995</v>
      </c>
      <c r="C64" s="18">
        <f>C65+C66+C67+C68+C69+C70</f>
        <v>5317264.1900000004</v>
      </c>
      <c r="D64" s="18">
        <f t="shared" si="2"/>
        <v>98.838840735886265</v>
      </c>
      <c r="E64" s="18">
        <f>E65+E66+E67+E68+E69+E70</f>
        <v>5308877.040000001</v>
      </c>
      <c r="F64" s="24">
        <f t="shared" si="3"/>
        <v>8387.1499999994412</v>
      </c>
      <c r="G64" s="15"/>
    </row>
    <row r="65" spans="1:8" x14ac:dyDescent="0.25">
      <c r="A65" s="21" t="s">
        <v>51</v>
      </c>
      <c r="B65" s="16">
        <v>1609584.04</v>
      </c>
      <c r="C65" s="16">
        <v>1605476.99</v>
      </c>
      <c r="D65" s="18">
        <f t="shared" si="2"/>
        <v>99.744837802939443</v>
      </c>
      <c r="E65" s="16">
        <v>1701199.32</v>
      </c>
      <c r="F65" s="24">
        <f t="shared" si="3"/>
        <v>-95722.330000000075</v>
      </c>
      <c r="G65" s="15"/>
    </row>
    <row r="66" spans="1:8" x14ac:dyDescent="0.25">
      <c r="A66" s="21" t="s">
        <v>52</v>
      </c>
      <c r="B66" s="16">
        <v>3255640.4</v>
      </c>
      <c r="C66" s="16">
        <v>3198478.92</v>
      </c>
      <c r="D66" s="18">
        <f t="shared" si="2"/>
        <v>98.244232378981408</v>
      </c>
      <c r="E66" s="16">
        <v>3088522</v>
      </c>
      <c r="F66" s="24">
        <f t="shared" si="3"/>
        <v>109956.91999999993</v>
      </c>
      <c r="G66" s="15"/>
    </row>
    <row r="67" spans="1:8" x14ac:dyDescent="0.25">
      <c r="A67" s="21" t="s">
        <v>53</v>
      </c>
      <c r="B67" s="16">
        <v>424039.6</v>
      </c>
      <c r="C67" s="16">
        <v>423805.86</v>
      </c>
      <c r="D67" s="18">
        <f t="shared" si="2"/>
        <v>99.944877789715875</v>
      </c>
      <c r="E67" s="16">
        <v>432931.86</v>
      </c>
      <c r="F67" s="24">
        <f t="shared" si="3"/>
        <v>-9126</v>
      </c>
      <c r="G67" s="15"/>
    </row>
    <row r="68" spans="1:8" ht="31.5" x14ac:dyDescent="0.25">
      <c r="A68" s="21" t="s">
        <v>54</v>
      </c>
      <c r="B68" s="16">
        <v>13159.03</v>
      </c>
      <c r="C68" s="16">
        <v>13159.03</v>
      </c>
      <c r="D68" s="18">
        <f t="shared" si="2"/>
        <v>100</v>
      </c>
      <c r="E68" s="16">
        <v>26926.61</v>
      </c>
      <c r="F68" s="24">
        <f t="shared" si="3"/>
        <v>-13767.58</v>
      </c>
      <c r="G68" s="15"/>
    </row>
    <row r="69" spans="1:8" x14ac:dyDescent="0.25">
      <c r="A69" s="21" t="s">
        <v>55</v>
      </c>
      <c r="B69" s="16">
        <v>47716.18</v>
      </c>
      <c r="C69" s="16">
        <v>47642.559999999998</v>
      </c>
      <c r="D69" s="18">
        <f t="shared" si="2"/>
        <v>99.845712712124055</v>
      </c>
      <c r="E69" s="16">
        <v>35468.5</v>
      </c>
      <c r="F69" s="24">
        <f t="shared" si="3"/>
        <v>12174.059999999998</v>
      </c>
      <c r="G69" s="15"/>
    </row>
    <row r="70" spans="1:8" x14ac:dyDescent="0.25">
      <c r="A70" s="21" t="s">
        <v>56</v>
      </c>
      <c r="B70" s="16">
        <v>29592.19</v>
      </c>
      <c r="C70" s="16">
        <v>28700.83</v>
      </c>
      <c r="D70" s="18">
        <f t="shared" si="2"/>
        <v>96.987853889827022</v>
      </c>
      <c r="E70" s="16">
        <v>23828.75</v>
      </c>
      <c r="F70" s="24">
        <f t="shared" si="3"/>
        <v>4872.0800000000017</v>
      </c>
      <c r="G70" s="15"/>
    </row>
    <row r="71" spans="1:8" x14ac:dyDescent="0.25">
      <c r="A71" s="22" t="s">
        <v>57</v>
      </c>
      <c r="B71" s="18">
        <f>B72+B73</f>
        <v>511288.18000000005</v>
      </c>
      <c r="C71" s="18">
        <f>C72+C73</f>
        <v>510560.66</v>
      </c>
      <c r="D71" s="18">
        <f t="shared" si="2"/>
        <v>99.857708425804006</v>
      </c>
      <c r="E71" s="18">
        <f>E72+E73</f>
        <v>495053.61</v>
      </c>
      <c r="F71" s="24">
        <f t="shared" si="3"/>
        <v>15507.049999999988</v>
      </c>
      <c r="G71" s="15"/>
      <c r="H71" s="15"/>
    </row>
    <row r="72" spans="1:8" x14ac:dyDescent="0.25">
      <c r="A72" s="21" t="s">
        <v>58</v>
      </c>
      <c r="B72" s="16">
        <v>490981.46</v>
      </c>
      <c r="C72" s="16">
        <v>490280.04</v>
      </c>
      <c r="D72" s="18">
        <f t="shared" si="2"/>
        <v>99.857139208474379</v>
      </c>
      <c r="E72" s="16">
        <v>476415.42</v>
      </c>
      <c r="F72" s="24">
        <f t="shared" si="3"/>
        <v>13864.619999999995</v>
      </c>
      <c r="G72" s="15"/>
    </row>
    <row r="73" spans="1:8" ht="31.5" x14ac:dyDescent="0.25">
      <c r="A73" s="21" t="s">
        <v>59</v>
      </c>
      <c r="B73" s="16">
        <v>20306.72</v>
      </c>
      <c r="C73" s="16">
        <v>20280.62</v>
      </c>
      <c r="D73" s="18">
        <f t="shared" si="2"/>
        <v>99.871471118920226</v>
      </c>
      <c r="E73" s="16">
        <v>18638.189999999999</v>
      </c>
      <c r="F73" s="24">
        <f t="shared" si="3"/>
        <v>1642.4300000000003</v>
      </c>
      <c r="G73" s="15"/>
    </row>
    <row r="74" spans="1:8" x14ac:dyDescent="0.25">
      <c r="A74" s="22" t="s">
        <v>60</v>
      </c>
      <c r="B74" s="18">
        <f>B75</f>
        <v>6696</v>
      </c>
      <c r="C74" s="18">
        <f>C75</f>
        <v>6696</v>
      </c>
      <c r="D74" s="18">
        <f t="shared" si="2"/>
        <v>100</v>
      </c>
      <c r="E74" s="18">
        <v>0</v>
      </c>
      <c r="F74" s="24">
        <f t="shared" si="3"/>
        <v>6696</v>
      </c>
      <c r="G74" s="15"/>
    </row>
    <row r="75" spans="1:8" x14ac:dyDescent="0.25">
      <c r="A75" s="21" t="s">
        <v>61</v>
      </c>
      <c r="B75" s="16">
        <v>6696</v>
      </c>
      <c r="C75" s="16">
        <v>6696</v>
      </c>
      <c r="D75" s="18">
        <f t="shared" si="2"/>
        <v>100</v>
      </c>
      <c r="E75" s="16">
        <v>0</v>
      </c>
      <c r="F75" s="24">
        <f t="shared" si="3"/>
        <v>6696</v>
      </c>
      <c r="G75" s="15"/>
    </row>
    <row r="76" spans="1:8" x14ac:dyDescent="0.25">
      <c r="A76" s="22" t="s">
        <v>62</v>
      </c>
      <c r="B76" s="18">
        <f>B77+B78+B79+B80</f>
        <v>389057.94</v>
      </c>
      <c r="C76" s="18">
        <f>C77+C78+C79+C80</f>
        <v>364456.86</v>
      </c>
      <c r="D76" s="18">
        <f t="shared" si="2"/>
        <v>93.676756731915049</v>
      </c>
      <c r="E76" s="18">
        <f>E77+E78+E79+E80</f>
        <v>389370</v>
      </c>
      <c r="F76" s="24">
        <f t="shared" si="3"/>
        <v>-24913.140000000014</v>
      </c>
      <c r="G76" s="15"/>
    </row>
    <row r="77" spans="1:8" x14ac:dyDescent="0.25">
      <c r="A77" s="21" t="s">
        <v>63</v>
      </c>
      <c r="B77" s="16">
        <v>28931.62</v>
      </c>
      <c r="C77" s="16">
        <v>27454.03</v>
      </c>
      <c r="D77" s="18">
        <f t="shared" si="2"/>
        <v>94.892819690013894</v>
      </c>
      <c r="E77" s="16">
        <v>27879.66</v>
      </c>
      <c r="F77" s="24">
        <f t="shared" si="3"/>
        <v>-425.63000000000102</v>
      </c>
      <c r="G77" s="15"/>
    </row>
    <row r="78" spans="1:8" x14ac:dyDescent="0.25">
      <c r="A78" s="21" t="s">
        <v>75</v>
      </c>
      <c r="B78" s="16">
        <v>203856.4</v>
      </c>
      <c r="C78" s="16">
        <v>189747.59</v>
      </c>
      <c r="D78" s="18">
        <f t="shared" si="2"/>
        <v>93.079044857066052</v>
      </c>
      <c r="E78" s="16">
        <v>195009.08</v>
      </c>
      <c r="F78" s="24">
        <f t="shared" si="3"/>
        <v>-5261.4899999999907</v>
      </c>
      <c r="G78" s="15"/>
    </row>
    <row r="79" spans="1:8" x14ac:dyDescent="0.25">
      <c r="A79" s="21" t="s">
        <v>64</v>
      </c>
      <c r="B79" s="16">
        <v>156215.6</v>
      </c>
      <c r="C79" s="16">
        <v>147200.94</v>
      </c>
      <c r="D79" s="18">
        <f t="shared" si="2"/>
        <v>94.229347133064806</v>
      </c>
      <c r="E79" s="16">
        <v>159728.03</v>
      </c>
      <c r="F79" s="24">
        <f t="shared" si="3"/>
        <v>-12527.089999999997</v>
      </c>
      <c r="G79" s="15"/>
    </row>
    <row r="80" spans="1:8" x14ac:dyDescent="0.25">
      <c r="A80" s="21" t="s">
        <v>65</v>
      </c>
      <c r="B80" s="16">
        <v>54.32</v>
      </c>
      <c r="C80" s="16">
        <v>54.3</v>
      </c>
      <c r="D80" s="18">
        <f t="shared" si="2"/>
        <v>99.963181148748149</v>
      </c>
      <c r="E80" s="16">
        <v>6753.23</v>
      </c>
      <c r="F80" s="24">
        <f t="shared" si="3"/>
        <v>-6698.9299999999994</v>
      </c>
      <c r="G80" s="15"/>
    </row>
    <row r="81" spans="1:7" x14ac:dyDescent="0.25">
      <c r="A81" s="22" t="s">
        <v>66</v>
      </c>
      <c r="B81" s="18">
        <f>B82+B83+B84</f>
        <v>457237.68000000005</v>
      </c>
      <c r="C81" s="18">
        <f>C82+C83+C84</f>
        <v>453467.36</v>
      </c>
      <c r="D81" s="18">
        <f t="shared" si="2"/>
        <v>99.175413539846474</v>
      </c>
      <c r="E81" s="18">
        <f>E82+E83+E84</f>
        <v>507976.01</v>
      </c>
      <c r="F81" s="24">
        <f t="shared" si="3"/>
        <v>-54508.650000000023</v>
      </c>
      <c r="G81" s="15"/>
    </row>
    <row r="82" spans="1:7" x14ac:dyDescent="0.25">
      <c r="A82" s="21" t="s">
        <v>67</v>
      </c>
      <c r="B82" s="16">
        <v>246319.29</v>
      </c>
      <c r="C82" s="16">
        <v>242840.12</v>
      </c>
      <c r="D82" s="18">
        <f t="shared" si="2"/>
        <v>98.587536526270426</v>
      </c>
      <c r="E82" s="16">
        <v>314526.93</v>
      </c>
      <c r="F82" s="24">
        <f t="shared" si="3"/>
        <v>-71686.81</v>
      </c>
      <c r="G82" s="15"/>
    </row>
    <row r="83" spans="1:7" x14ac:dyDescent="0.25">
      <c r="A83" s="21" t="s">
        <v>68</v>
      </c>
      <c r="B83" s="16">
        <v>21645.74</v>
      </c>
      <c r="C83" s="16">
        <v>21478.5</v>
      </c>
      <c r="D83" s="18">
        <f t="shared" si="2"/>
        <v>99.227376841817374</v>
      </c>
      <c r="E83" s="16">
        <v>1282.96</v>
      </c>
      <c r="F83" s="24">
        <f t="shared" si="3"/>
        <v>20195.54</v>
      </c>
      <c r="G83" s="15"/>
    </row>
    <row r="84" spans="1:7" x14ac:dyDescent="0.25">
      <c r="A84" s="21" t="s">
        <v>69</v>
      </c>
      <c r="B84" s="16">
        <v>189272.65</v>
      </c>
      <c r="C84" s="16">
        <v>189148.74</v>
      </c>
      <c r="D84" s="18">
        <f t="shared" si="2"/>
        <v>99.934533594790381</v>
      </c>
      <c r="E84" s="16">
        <v>192166.12</v>
      </c>
      <c r="F84" s="24">
        <f t="shared" si="3"/>
        <v>-3017.3800000000047</v>
      </c>
      <c r="G84" s="15"/>
    </row>
    <row r="85" spans="1:7" x14ac:dyDescent="0.25">
      <c r="A85" s="22" t="s">
        <v>70</v>
      </c>
      <c r="B85" s="18">
        <f>B86+B87+B88</f>
        <v>47498.409999999996</v>
      </c>
      <c r="C85" s="18">
        <f>C86+C87+C88</f>
        <v>47497.69</v>
      </c>
      <c r="D85" s="18">
        <f t="shared" si="2"/>
        <v>99.998484159785576</v>
      </c>
      <c r="E85" s="18">
        <f>E86+E87+E88</f>
        <v>40941.58</v>
      </c>
      <c r="F85" s="24">
        <f t="shared" si="3"/>
        <v>6556.1100000000006</v>
      </c>
      <c r="G85" s="15"/>
    </row>
    <row r="86" spans="1:7" x14ac:dyDescent="0.25">
      <c r="A86" s="21" t="s">
        <v>71</v>
      </c>
      <c r="B86" s="16">
        <v>42836.7</v>
      </c>
      <c r="C86" s="16">
        <v>42835.98</v>
      </c>
      <c r="D86" s="18">
        <f t="shared" si="2"/>
        <v>99.998319198257576</v>
      </c>
      <c r="E86" s="16">
        <v>19236.2</v>
      </c>
      <c r="F86" s="24">
        <f t="shared" si="3"/>
        <v>23599.780000000002</v>
      </c>
      <c r="G86" s="15"/>
    </row>
    <row r="87" spans="1:7" x14ac:dyDescent="0.25">
      <c r="A87" s="21" t="s">
        <v>72</v>
      </c>
      <c r="B87" s="16">
        <v>4161.71</v>
      </c>
      <c r="C87" s="16">
        <v>4161.71</v>
      </c>
      <c r="D87" s="18">
        <f t="shared" si="2"/>
        <v>100</v>
      </c>
      <c r="E87" s="16">
        <v>13011.78</v>
      </c>
      <c r="F87" s="24">
        <f t="shared" si="3"/>
        <v>-8850.07</v>
      </c>
      <c r="G87" s="15"/>
    </row>
    <row r="88" spans="1:7" ht="31.5" x14ac:dyDescent="0.25">
      <c r="A88" s="21" t="s">
        <v>76</v>
      </c>
      <c r="B88" s="16">
        <v>500</v>
      </c>
      <c r="C88" s="16">
        <v>500</v>
      </c>
      <c r="D88" s="18">
        <f t="shared" si="2"/>
        <v>100</v>
      </c>
      <c r="E88" s="16">
        <v>8693.6</v>
      </c>
      <c r="F88" s="24">
        <f t="shared" si="3"/>
        <v>-8193.6</v>
      </c>
      <c r="G88" s="15"/>
    </row>
    <row r="89" spans="1:7" x14ac:dyDescent="0.25">
      <c r="A89" s="22" t="s">
        <v>73</v>
      </c>
      <c r="B89" s="18">
        <f>B90</f>
        <v>13551.13</v>
      </c>
      <c r="C89" s="18">
        <f>C90</f>
        <v>13499.62</v>
      </c>
      <c r="D89" s="18">
        <f t="shared" si="2"/>
        <v>99.619884098226507</v>
      </c>
      <c r="E89" s="18">
        <f>E90</f>
        <v>24968.05</v>
      </c>
      <c r="F89" s="24">
        <f t="shared" si="3"/>
        <v>-11468.429999999998</v>
      </c>
      <c r="G89" s="15"/>
    </row>
    <row r="90" spans="1:7" ht="31.5" x14ac:dyDescent="0.25">
      <c r="A90" s="21" t="s">
        <v>74</v>
      </c>
      <c r="B90" s="16">
        <v>13551.13</v>
      </c>
      <c r="C90" s="16">
        <v>13499.62</v>
      </c>
      <c r="D90" s="18">
        <f t="shared" si="2"/>
        <v>99.619884098226507</v>
      </c>
      <c r="E90" s="16">
        <v>24968.05</v>
      </c>
      <c r="F90" s="24">
        <f t="shared" si="3"/>
        <v>-11468.429999999998</v>
      </c>
      <c r="G90" s="15"/>
    </row>
    <row r="91" spans="1:7" ht="32.25" customHeight="1" thickBot="1" x14ac:dyDescent="0.3">
      <c r="A91" s="25" t="s">
        <v>1</v>
      </c>
      <c r="B91" s="19">
        <v>10899923.699999999</v>
      </c>
      <c r="C91" s="19">
        <f>C36+C43+C46+C50+C57+C62+C64+C71+C74+C76+C81+C85+C89</f>
        <v>10658767.559999999</v>
      </c>
      <c r="D91" s="19">
        <f t="shared" si="2"/>
        <v>97.787542861423887</v>
      </c>
      <c r="E91" s="19">
        <f>E89+E85+E81+E76+E71+E64+E62+E57+E50+E46+E36</f>
        <v>10561855.360000003</v>
      </c>
      <c r="F91" s="26">
        <f>F36+F46+F57+F62+F71+F74+F76+F81+F85+F89+F64+F50</f>
        <v>96912.249999999418</v>
      </c>
      <c r="G91" s="15"/>
    </row>
    <row r="92" spans="1:7" x14ac:dyDescent="0.25">
      <c r="A92" s="9"/>
      <c r="D92" s="9"/>
      <c r="F92" s="9"/>
      <c r="G92" s="9"/>
    </row>
    <row r="93" spans="1:7" x14ac:dyDescent="0.25">
      <c r="A93" s="9"/>
      <c r="D93" s="9"/>
      <c r="F93" s="9"/>
      <c r="G93" s="9"/>
    </row>
    <row r="94" spans="1:7" x14ac:dyDescent="0.25">
      <c r="A94" s="9"/>
      <c r="D94" s="9"/>
      <c r="F94" s="9"/>
      <c r="G94" s="9"/>
    </row>
  </sheetData>
  <mergeCells count="16">
    <mergeCell ref="A1:F1"/>
    <mergeCell ref="A2:A3"/>
    <mergeCell ref="B2:B3"/>
    <mergeCell ref="C2:C3"/>
    <mergeCell ref="D2:D3"/>
    <mergeCell ref="E47:E48"/>
    <mergeCell ref="F47:F48"/>
    <mergeCell ref="E2:E3"/>
    <mergeCell ref="F2:F3"/>
    <mergeCell ref="A32:F32"/>
    <mergeCell ref="A33:A34"/>
    <mergeCell ref="B33:B34"/>
    <mergeCell ref="C33:C34"/>
    <mergeCell ref="D33:D34"/>
    <mergeCell ref="E33:E34"/>
    <mergeCell ref="F33:F34"/>
  </mergeCells>
  <phoneticPr fontId="6" type="noConversion"/>
  <pageMargins left="0.70866141732283472" right="0.70866141732283472" top="0.74803149606299213" bottom="0" header="0.31496062992125984" footer="0"/>
  <pageSetup paperSize="9" scale="55" fitToHeight="11" orientation="portrait" r:id="rId1"/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КарповаСП</cp:lastModifiedBy>
  <cp:lastPrinted>2022-01-17T12:56:42Z</cp:lastPrinted>
  <dcterms:created xsi:type="dcterms:W3CDTF">2020-06-10T13:32:47Z</dcterms:created>
  <dcterms:modified xsi:type="dcterms:W3CDTF">2022-01-17T14:01:24Z</dcterms:modified>
</cp:coreProperties>
</file>