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07.2022\Исполнение\"/>
    </mc:Choice>
  </mc:AlternateContent>
  <xr:revisionPtr revIDLastSave="0" documentId="13_ncr:1_{2F1075B7-71EE-4F87-9152-47A4D17EAEEA}" xr6:coauthVersionLast="45" xr6:coauthVersionMax="45" xr10:uidLastSave="{00000000-0000-0000-0000-000000000000}"/>
  <bookViews>
    <workbookView xWindow="5355" yWindow="900" windowWidth="15390" windowHeight="12180" xr2:uid="{00000000-000D-0000-FFFF-FFFF00000000}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" i="2" l="1"/>
  <c r="E8" i="2" l="1"/>
  <c r="D8" i="2"/>
  <c r="C8" i="2"/>
  <c r="C22" i="2" s="1"/>
  <c r="C7" i="2" l="1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C29" i="2" l="1"/>
  <c r="E29" i="2"/>
  <c r="D29" i="2"/>
  <c r="F8" i="2" l="1"/>
  <c r="H30" i="2" l="1"/>
  <c r="H34" i="2" l="1"/>
  <c r="H32" i="2"/>
  <c r="D7" i="2" l="1"/>
  <c r="H42" i="2"/>
  <c r="G42" i="2"/>
  <c r="F42" i="2"/>
  <c r="H41" i="2"/>
  <c r="F41" i="2"/>
  <c r="H40" i="2"/>
  <c r="G40" i="2"/>
  <c r="F40" i="2"/>
  <c r="H39" i="2"/>
  <c r="F39" i="2"/>
  <c r="H38" i="2"/>
  <c r="H37" i="2"/>
  <c r="G37" i="2"/>
  <c r="F37" i="2"/>
  <c r="H36" i="2"/>
  <c r="G36" i="2"/>
  <c r="F36" i="2"/>
  <c r="H35" i="2"/>
  <c r="F35" i="2"/>
  <c r="G34" i="2"/>
  <c r="F34" i="2"/>
  <c r="H33" i="2"/>
  <c r="G33" i="2"/>
  <c r="F33" i="2"/>
  <c r="F32" i="2"/>
  <c r="H31" i="2"/>
  <c r="G30" i="2"/>
  <c r="F30" i="2"/>
  <c r="G8" i="2" l="1"/>
  <c r="H8" i="2"/>
  <c r="E22" i="2"/>
  <c r="G29" i="2"/>
  <c r="F29" i="2"/>
  <c r="H29" i="2"/>
  <c r="D44" i="2"/>
  <c r="D22" i="2"/>
  <c r="E7" i="2"/>
  <c r="E44" i="2" s="1"/>
  <c r="C44" i="2"/>
  <c r="H22" i="2" l="1"/>
  <c r="G22" i="2"/>
  <c r="F22" i="2"/>
  <c r="F7" i="2"/>
  <c r="G7" i="2"/>
  <c r="H7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<sst xmlns="http://schemas.openxmlformats.org/spreadsheetml/2006/main" count="90" uniqueCount="87">
  <si>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</si>
  <si>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</si>
  <si>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</si>
  <si>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</si>
  <si>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</si>
  <si>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</si>
  <si>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</si>
  <si>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</si>
  <si>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</si>
  <si>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</si>
  <si>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</si>
  <si>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</si>
  <si>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</si>
  <si>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</si>
  <si>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</si>
  <si>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</si>
  <si>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</si>
  <si>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</si>
  <si>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</si>
  <si>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</si>
  <si>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</si>
  <si>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</si>
  <si>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</si>
  <si>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</si>
  <si>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</si>
  <si>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</si>
  <si>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</si>
  <si>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</si>
  <si>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</si>
  <si>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</si>
  <si>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</si>
  <si>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</si>
  <si>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</si>
  <si>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</si>
  <si>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</si>
  <si>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</si>
  <si>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</si>
  <si>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</si>
  <si>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</si>
  <si>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</si>
  <si>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</si>
  <si>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</si>
  <si>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</si>
  <si>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</si>
  <si>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</si>
  <si>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</si>
  <si>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</si>
  <si>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</si>
  <si>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</si>
  <si>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</si>
  <si>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</si>
  <si>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</si>
  <si>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</si>
  <si>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</si>
  <si>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</si>
  <si>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</si>
  <si>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</si>
  <si>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</si>
  <si>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</si>
  <si>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</si>
  <si>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</si>
  <si>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</si>
  <si>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</si>
  <si>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</si>
  <si>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</si>
  <si>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</si>
  <si>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</si>
  <si>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</si>
  <si>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</si>
  <si>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</si>
  <si>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</si>
  <si>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</si>
  <si>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</si>
  <si>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</si>
  <si>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</si>
  <si>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</si>
  <si>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</si>
  <si>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</si>
  <si>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</si>
  <si>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Исполнение за аналогичный период 2021 года</t>
  </si>
  <si>
    <t>% исполнения к аналогичному периоду 2021 года</t>
  </si>
  <si>
    <t>в том числе доп.норматив (2021г.-49,1%; 2022г.-64%)</t>
  </si>
  <si>
    <t>% исполнения к  2021 г.</t>
  </si>
  <si>
    <t>Отклонение от исполнения аналогичного периода 2021 года</t>
  </si>
  <si>
    <t>План                  на 2022 год</t>
  </si>
  <si>
    <t>% исполнения 2022 г.</t>
  </si>
  <si>
    <t>01.07.2022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</si>
</sst>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11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3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Protection="1">
      <protection hidden="1"/>
    </xf>
    <xf numFmtId="0" fontId="17" fillId="2" borderId="0" xfId="0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5" fontId="21" fillId="2" borderId="0" xfId="0" applyNumberFormat="1" applyFont="1" applyFill="1" applyAlignment="1">
      <alignment vertical="center"/>
    </xf>
    <xf numFmtId="0" fontId="21" fillId="2" borderId="0" xfId="0" applyFont="1" applyFill="1" applyAlignment="1">
      <alignment vertical="center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17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2" borderId="3" xfId="0" applyNumberFormat="1" applyFont="1" applyFill="1" applyBorder="1" applyAlignment="1" applyProtection="1">
      <alignment vertical="center" wrapText="1"/>
      <protection locked="0" hidden="1"/>
    </xf>
    <xf numFmtId="49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2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20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28" zoomScaleNormal="100" workbookViewId="0">
      <selection activeCell="I32" sqref="I32"/>
    </sheetView>
  </sheetViews>
  <sheetFormatPr defaultColWidth="9.33203125" defaultRowHeight="15" x14ac:dyDescent="0.2"/>
  <cols>
    <col min="1" max="1" width="14" style="10" customWidth="1"/>
    <col min="2" max="2" width="36.5" style="10" customWidth="1"/>
    <col min="3" max="3" width="17" style="10" customWidth="1"/>
    <col min="4" max="4" width="15.33203125" style="10" customWidth="1"/>
    <col min="5" max="5" width="16.83203125" style="10" customWidth="1"/>
    <col min="6" max="6" width="12.6640625" style="11" customWidth="1"/>
    <col min="7" max="7" width="12.5" style="10" customWidth="1"/>
    <col min="8" max="8" width="13.83203125" style="10" customWidth="1"/>
    <col min="9" max="9" width="15.6640625" style="10" customWidth="1"/>
    <col min="10" max="10" width="18.6640625" style="1" customWidth="1"/>
    <col min="11" max="11" width="16.5" style="1" customWidth="1"/>
    <col min="12" max="16384" width="9.33203125" style="1"/>
  </cols>
  <sheetData>
    <row r="1" spans="1:11" ht="42.75" customHeight="1" x14ac:dyDescent="0.2">
      <c r="A1" s="86" t="s">
        <v>77</v>
      </c>
      <c r="B1" s="86"/>
      <c r="C1" s="86"/>
      <c r="D1" s="86"/>
      <c r="E1" s="86"/>
      <c r="F1" s="86"/>
      <c r="G1" s="86"/>
      <c r="H1" s="86"/>
      <c r="I1" s="12"/>
    </row>
    <row r="2" spans="1:11" ht="23.45" customHeight="1" x14ac:dyDescent="0.2">
      <c r="A2" s="86" t="s">
        <v>86</v>
      </c>
      <c r="B2" s="86"/>
      <c r="C2" s="86"/>
      <c r="D2" s="86"/>
      <c r="E2" s="86"/>
      <c r="F2" s="86"/>
      <c r="G2" s="86"/>
      <c r="H2" s="86"/>
      <c r="I2" s="12"/>
    </row>
    <row r="3" spans="1:11" ht="26.45" customHeight="1" x14ac:dyDescent="0.2">
      <c r="A3" s="59"/>
      <c r="B3" s="60" t="s">
        <v>67</v>
      </c>
      <c r="C3" s="59"/>
      <c r="D3" s="59"/>
      <c r="E3" s="79" t="s">
        <v>0</v>
      </c>
      <c r="F3" s="62"/>
      <c r="G3" s="61"/>
      <c r="H3" s="59"/>
      <c r="I3" s="12"/>
    </row>
    <row r="4" spans="1:11" ht="21.75" customHeight="1" x14ac:dyDescent="0.2">
      <c r="A4" s="87" t="s">
        <v>1</v>
      </c>
      <c r="B4" s="87" t="s">
        <v>2</v>
      </c>
      <c r="C4" s="87" t="s">
        <v>79</v>
      </c>
      <c r="D4" s="88">
        <v>2022</v>
      </c>
      <c r="E4" s="89"/>
      <c r="F4" s="89"/>
      <c r="G4" s="87" t="s">
        <v>80</v>
      </c>
      <c r="H4" s="87" t="s">
        <v>78</v>
      </c>
      <c r="I4" s="12"/>
    </row>
    <row r="5" spans="1:11" ht="72" customHeight="1" x14ac:dyDescent="0.2">
      <c r="A5" s="87"/>
      <c r="B5" s="87"/>
      <c r="C5" s="87"/>
      <c r="D5" s="74" t="s">
        <v>3</v>
      </c>
      <c r="E5" s="80" t="s">
        <v>4</v>
      </c>
      <c r="F5" s="75" t="s">
        <v>74</v>
      </c>
      <c r="G5" s="87"/>
      <c r="H5" s="87" t="s">
        <v>4</v>
      </c>
      <c r="I5" s="12"/>
    </row>
    <row r="6" spans="1:11" ht="14.45" customHeight="1" x14ac:dyDescent="0.2">
      <c r="A6" s="63" t="s">
        <v>5</v>
      </c>
      <c r="B6" s="63" t="s">
        <v>6</v>
      </c>
      <c r="C6" s="63" t="s">
        <v>7</v>
      </c>
      <c r="D6" s="74" t="s">
        <v>8</v>
      </c>
      <c r="E6" s="80" t="s">
        <v>68</v>
      </c>
      <c r="F6" s="76">
        <v>6</v>
      </c>
      <c r="G6" s="74" t="s">
        <v>9</v>
      </c>
      <c r="H6" s="74" t="s">
        <v>69</v>
      </c>
      <c r="I6" s="12"/>
    </row>
    <row r="7" spans="1:11" s="3" customFormat="1" ht="39.75" customHeight="1" x14ac:dyDescent="0.2">
      <c r="A7" s="64" t="s">
        <v>11</v>
      </c>
      <c r="B7" s="64" t="s">
        <v>12</v>
      </c>
      <c r="C7" s="67">
        <f>SUM(C8+C21)</f>
        <v>4608311.7</v>
      </c>
      <c r="D7" s="67">
        <f>SUM(D8+D21)</f>
        <v>12026818.9</v>
      </c>
      <c r="E7" s="81">
        <f>SUM(E8+E21)</f>
        <v>6016599</v>
      </c>
      <c r="F7" s="77">
        <f t="shared" ref="F7:F22" si="0">E7/D7</f>
        <v>0.50026520312865108</v>
      </c>
      <c r="G7" s="78">
        <f>(E7/C7)</f>
        <v>1.3055972320622322</v>
      </c>
      <c r="H7" s="67">
        <f t="shared" ref="H7:H22" si="1">SUM(E7-C7)</f>
        <v>1408287.2999999998</v>
      </c>
      <c r="I7" s="13"/>
      <c r="J7" s="8"/>
      <c r="K7" s="6"/>
    </row>
    <row r="8" spans="1:11" s="4" customFormat="1" ht="22.5" x14ac:dyDescent="0.2">
      <c r="A8" s="65" t="s">
        <v>13</v>
      </c>
      <c r="B8" s="65" t="s">
        <v>14</v>
      </c>
      <c r="C8" s="68">
        <f>C9+C11+C12+C13+C14+C15+C16+C18+C19+C20+C17</f>
        <v>1954235.3</v>
      </c>
      <c r="D8" s="68">
        <f t="shared" ref="D8:E8" si="2">D9+D11+D12+D13+D14+D15+D16+D18+D19+D20+D17</f>
        <v>5285251.7</v>
      </c>
      <c r="E8" s="82">
        <f t="shared" si="2"/>
        <v>2470244.9</v>
      </c>
      <c r="F8" s="77">
        <f t="shared" si="0"/>
        <v>0.4673845334556157</v>
      </c>
      <c r="G8" s="78">
        <f t="shared" ref="G8:G22" si="3">(E8/C8)</f>
        <v>1.2640468115584647</v>
      </c>
      <c r="H8" s="67">
        <f t="shared" si="1"/>
        <v>516009.59999999986</v>
      </c>
      <c r="I8" s="14"/>
      <c r="J8" s="7"/>
      <c r="K8" s="7"/>
    </row>
    <row r="9" spans="1:11" s="4" customFormat="1" ht="22.5" x14ac:dyDescent="0.2">
      <c r="A9" s="65" t="s">
        <v>15</v>
      </c>
      <c r="B9" s="65" t="s">
        <v>16</v>
      </c>
      <c r="C9" s="69">
        <v>1331733.2</v>
      </c>
      <c r="D9" s="68">
        <v>3977919.1</v>
      </c>
      <c r="E9" s="82">
        <v>1809034.2</v>
      </c>
      <c r="F9" s="77">
        <f t="shared" si="0"/>
        <v>0.45476897707648201</v>
      </c>
      <c r="G9" s="78">
        <f t="shared" si="3"/>
        <v>1.358405872888053</v>
      </c>
      <c r="H9" s="67">
        <f t="shared" si="1"/>
        <v>477301</v>
      </c>
      <c r="I9" s="15"/>
    </row>
    <row r="10" spans="1:11" s="3" customFormat="1" ht="31.5" customHeight="1" x14ac:dyDescent="0.2">
      <c r="A10" s="66"/>
      <c r="B10" s="66" t="s">
        <v>81</v>
      </c>
      <c r="C10" s="70">
        <v>1024722.6</v>
      </c>
      <c r="D10" s="72">
        <v>3235555</v>
      </c>
      <c r="E10" s="83">
        <v>1474773.1</v>
      </c>
      <c r="F10" s="77">
        <f t="shared" si="0"/>
        <v>0.45580220394955429</v>
      </c>
      <c r="G10" s="78">
        <f t="shared" si="3"/>
        <v>1.4391925190290524</v>
      </c>
      <c r="H10" s="67">
        <f t="shared" si="1"/>
        <v>450050.50000000012</v>
      </c>
      <c r="I10" s="12"/>
    </row>
    <row r="11" spans="1:11" s="3" customFormat="1" ht="45" x14ac:dyDescent="0.2">
      <c r="A11" s="65" t="s">
        <v>17</v>
      </c>
      <c r="B11" s="65" t="s">
        <v>18</v>
      </c>
      <c r="C11" s="69">
        <v>36857.800000000003</v>
      </c>
      <c r="D11" s="68">
        <v>75512</v>
      </c>
      <c r="E11" s="82">
        <v>40895</v>
      </c>
      <c r="F11" s="77">
        <f t="shared" si="0"/>
        <v>0.54156955185930711</v>
      </c>
      <c r="G11" s="78">
        <f t="shared" si="3"/>
        <v>1.1095344811681651</v>
      </c>
      <c r="H11" s="67">
        <f t="shared" si="1"/>
        <v>4037.1999999999971</v>
      </c>
      <c r="I11" s="12"/>
    </row>
    <row r="12" spans="1:11" s="4" customFormat="1" ht="22.5" x14ac:dyDescent="0.2">
      <c r="A12" s="65" t="s">
        <v>19</v>
      </c>
      <c r="B12" s="65" t="s">
        <v>20</v>
      </c>
      <c r="C12" s="69">
        <v>244031</v>
      </c>
      <c r="D12" s="68">
        <v>506492</v>
      </c>
      <c r="E12" s="82">
        <v>299568.3</v>
      </c>
      <c r="F12" s="77">
        <f t="shared" si="0"/>
        <v>0.5914571207442566</v>
      </c>
      <c r="G12" s="78">
        <f t="shared" si="3"/>
        <v>1.2275829710159774</v>
      </c>
      <c r="H12" s="67">
        <f t="shared" si="1"/>
        <v>55537.299999999988</v>
      </c>
      <c r="I12" s="15"/>
    </row>
    <row r="13" spans="1:11" s="4" customFormat="1" ht="22.5" x14ac:dyDescent="0.2">
      <c r="A13" s="65" t="s">
        <v>21</v>
      </c>
      <c r="B13" s="65" t="s">
        <v>22</v>
      </c>
      <c r="C13" s="69">
        <v>110878.2</v>
      </c>
      <c r="D13" s="68">
        <v>387594</v>
      </c>
      <c r="E13" s="82">
        <v>105565.4</v>
      </c>
      <c r="F13" s="77">
        <f t="shared" si="0"/>
        <v>0.27236076925855401</v>
      </c>
      <c r="G13" s="78">
        <f t="shared" si="3"/>
        <v>0.95208435923382595</v>
      </c>
      <c r="H13" s="67">
        <f t="shared" si="1"/>
        <v>-5312.8000000000029</v>
      </c>
      <c r="I13" s="15"/>
    </row>
    <row r="14" spans="1:11" s="4" customFormat="1" ht="36" customHeight="1" x14ac:dyDescent="0.2">
      <c r="A14" s="65" t="s">
        <v>23</v>
      </c>
      <c r="B14" s="65" t="s">
        <v>24</v>
      </c>
      <c r="C14" s="71">
        <v>17935.2</v>
      </c>
      <c r="D14" s="68">
        <v>38025</v>
      </c>
      <c r="E14" s="82">
        <v>18024.400000000001</v>
      </c>
      <c r="F14" s="77">
        <f t="shared" si="0"/>
        <v>0.47401446416831033</v>
      </c>
      <c r="G14" s="78">
        <f t="shared" si="3"/>
        <v>1.0049734600115974</v>
      </c>
      <c r="H14" s="67">
        <f t="shared" si="1"/>
        <v>89.200000000000728</v>
      </c>
      <c r="I14" s="15"/>
    </row>
    <row r="15" spans="1:11" s="4" customFormat="1" ht="45" x14ac:dyDescent="0.2">
      <c r="A15" s="65" t="s">
        <v>25</v>
      </c>
      <c r="B15" s="65" t="s">
        <v>26</v>
      </c>
      <c r="C15" s="69">
        <v>129477.4</v>
      </c>
      <c r="D15" s="68">
        <v>228267.7</v>
      </c>
      <c r="E15" s="82">
        <v>126425.9</v>
      </c>
      <c r="F15" s="77">
        <f t="shared" si="0"/>
        <v>0.55384927433885733</v>
      </c>
      <c r="G15" s="78">
        <f t="shared" si="3"/>
        <v>0.97643218044230118</v>
      </c>
      <c r="H15" s="67">
        <f t="shared" si="1"/>
        <v>-3051.5</v>
      </c>
      <c r="I15" s="15"/>
    </row>
    <row r="16" spans="1:11" s="4" customFormat="1" ht="55.5" customHeight="1" x14ac:dyDescent="0.2">
      <c r="A16" s="65" t="s">
        <v>27</v>
      </c>
      <c r="B16" s="65" t="s">
        <v>28</v>
      </c>
      <c r="C16" s="71">
        <v>3737.6</v>
      </c>
      <c r="D16" s="68">
        <v>3744.9</v>
      </c>
      <c r="E16" s="82">
        <v>3132.7</v>
      </c>
      <c r="F16" s="77">
        <f t="shared" si="0"/>
        <v>0.83652433976875207</v>
      </c>
      <c r="G16" s="78">
        <f t="shared" si="3"/>
        <v>0.83815817636986301</v>
      </c>
      <c r="H16" s="67">
        <f t="shared" si="1"/>
        <v>-604.90000000000009</v>
      </c>
      <c r="I16" s="15"/>
    </row>
    <row r="17" spans="1:9" s="4" customFormat="1" ht="51" customHeight="1" x14ac:dyDescent="0.2">
      <c r="A17" s="65" t="s">
        <v>75</v>
      </c>
      <c r="B17" s="65" t="s">
        <v>76</v>
      </c>
      <c r="C17" s="71">
        <v>24175</v>
      </c>
      <c r="D17" s="68">
        <v>3487</v>
      </c>
      <c r="E17" s="82">
        <v>1602.4</v>
      </c>
      <c r="F17" s="77">
        <f t="shared" si="0"/>
        <v>0.45953541726412389</v>
      </c>
      <c r="G17" s="78">
        <f t="shared" si="3"/>
        <v>6.6283350568769397E-2</v>
      </c>
      <c r="H17" s="67">
        <f t="shared" si="1"/>
        <v>-22572.6</v>
      </c>
      <c r="I17" s="15"/>
    </row>
    <row r="18" spans="1:9" s="4" customFormat="1" ht="33.75" x14ac:dyDescent="0.2">
      <c r="A18" s="65" t="s">
        <v>29</v>
      </c>
      <c r="B18" s="65" t="s">
        <v>30</v>
      </c>
      <c r="C18" s="69">
        <v>28608.6</v>
      </c>
      <c r="D18" s="68">
        <v>37443.599999999999</v>
      </c>
      <c r="E18" s="82">
        <v>41893.800000000003</v>
      </c>
      <c r="F18" s="77">
        <f t="shared" si="0"/>
        <v>1.1188507515303017</v>
      </c>
      <c r="G18" s="78">
        <f t="shared" si="3"/>
        <v>1.464377844424404</v>
      </c>
      <c r="H18" s="67">
        <f t="shared" si="1"/>
        <v>13285.200000000004</v>
      </c>
      <c r="I18" s="15"/>
    </row>
    <row r="19" spans="1:9" s="4" customFormat="1" ht="22.5" x14ac:dyDescent="0.2">
      <c r="A19" s="65" t="s">
        <v>31</v>
      </c>
      <c r="B19" s="65" t="s">
        <v>32</v>
      </c>
      <c r="C19" s="71">
        <v>20322.7</v>
      </c>
      <c r="D19" s="73">
        <v>10500</v>
      </c>
      <c r="E19" s="82">
        <v>14004.1</v>
      </c>
      <c r="F19" s="77">
        <f t="shared" si="0"/>
        <v>1.3337238095238095</v>
      </c>
      <c r="G19" s="78">
        <f t="shared" si="3"/>
        <v>0.68908658790416633</v>
      </c>
      <c r="H19" s="67">
        <f t="shared" si="1"/>
        <v>-6318.6</v>
      </c>
      <c r="I19" s="15"/>
    </row>
    <row r="20" spans="1:9" s="4" customFormat="1" ht="22.5" x14ac:dyDescent="0.2">
      <c r="A20" s="65" t="s">
        <v>33</v>
      </c>
      <c r="B20" s="65" t="s">
        <v>34</v>
      </c>
      <c r="C20" s="71">
        <v>6478.6</v>
      </c>
      <c r="D20" s="73">
        <v>16266.4</v>
      </c>
      <c r="E20" s="84">
        <v>10098.700000000001</v>
      </c>
      <c r="F20" s="77">
        <f t="shared" si="0"/>
        <v>0.62083189888358836</v>
      </c>
      <c r="G20" s="78">
        <f t="shared" si="3"/>
        <v>1.558778131077702</v>
      </c>
      <c r="H20" s="67">
        <f t="shared" si="1"/>
        <v>3620.1000000000004</v>
      </c>
      <c r="I20" s="15"/>
    </row>
    <row r="21" spans="1:9" s="4" customFormat="1" ht="22.5" x14ac:dyDescent="0.2">
      <c r="A21" s="65" t="s">
        <v>35</v>
      </c>
      <c r="B21" s="65" t="s">
        <v>36</v>
      </c>
      <c r="C21" s="71">
        <v>2654076.4</v>
      </c>
      <c r="D21" s="73">
        <v>6741567.2000000002</v>
      </c>
      <c r="E21" s="84">
        <v>3546354.1</v>
      </c>
      <c r="F21" s="77">
        <f t="shared" si="0"/>
        <v>0.5260429800358587</v>
      </c>
      <c r="G21" s="78">
        <f t="shared" si="3"/>
        <v>1.336191414836438</v>
      </c>
      <c r="H21" s="67">
        <f t="shared" si="1"/>
        <v>892277.70000000019</v>
      </c>
      <c r="I21" s="15"/>
    </row>
    <row r="22" spans="1:9" s="5" customFormat="1" ht="42" customHeight="1" x14ac:dyDescent="0.2">
      <c r="A22" s="85" t="s">
        <v>37</v>
      </c>
      <c r="B22" s="85"/>
      <c r="C22" s="67">
        <f>C8-C10</f>
        <v>929512.70000000007</v>
      </c>
      <c r="D22" s="67">
        <f>D8-D10</f>
        <v>2049696.7000000002</v>
      </c>
      <c r="E22" s="81">
        <f>E8-E10</f>
        <v>995471.79999999981</v>
      </c>
      <c r="F22" s="77">
        <f t="shared" si="0"/>
        <v>0.48566785515144739</v>
      </c>
      <c r="G22" s="78">
        <f t="shared" si="3"/>
        <v>1.070960945450234</v>
      </c>
      <c r="H22" s="67">
        <f t="shared" si="1"/>
        <v>65959.099999999744</v>
      </c>
      <c r="I22" s="16"/>
    </row>
    <row r="23" spans="1:9" s="2" customFormat="1" ht="18.95" customHeight="1" x14ac:dyDescent="0.2">
      <c r="A23" s="21"/>
      <c r="B23" s="21"/>
      <c r="C23" s="22"/>
      <c r="D23" s="22"/>
      <c r="E23" s="22"/>
      <c r="F23" s="53"/>
      <c r="G23" s="54"/>
      <c r="H23" s="55"/>
      <c r="I23" s="16"/>
    </row>
    <row r="24" spans="1:9" s="2" customFormat="1" ht="31.5" customHeight="1" x14ac:dyDescent="0.2">
      <c r="A24" s="23"/>
      <c r="B24" s="23"/>
      <c r="C24" s="24"/>
      <c r="D24" s="24"/>
      <c r="E24" s="24"/>
      <c r="F24" s="56"/>
      <c r="G24" s="57"/>
      <c r="H24" s="58"/>
      <c r="I24" s="16"/>
    </row>
    <row r="25" spans="1:9" s="2" customFormat="1" ht="31.5" customHeight="1" x14ac:dyDescent="0.2">
      <c r="A25" s="23"/>
      <c r="B25" s="23"/>
      <c r="C25" s="24"/>
      <c r="D25" s="24"/>
      <c r="E25" s="24"/>
      <c r="F25" s="25"/>
      <c r="G25" s="26"/>
      <c r="H25" s="24"/>
      <c r="I25" s="16"/>
    </row>
    <row r="26" spans="1:9" s="3" customFormat="1" ht="36.950000000000003" customHeight="1" x14ac:dyDescent="0.25">
      <c r="A26" s="27"/>
      <c r="B26" s="28" t="s">
        <v>73</v>
      </c>
      <c r="C26" s="27"/>
      <c r="D26" s="29"/>
      <c r="E26" s="30"/>
      <c r="F26" s="30"/>
      <c r="G26" s="31" t="s">
        <v>38</v>
      </c>
      <c r="H26" s="17"/>
      <c r="I26" s="17"/>
    </row>
    <row r="27" spans="1:9" ht="72" x14ac:dyDescent="0.2">
      <c r="A27" s="41" t="s">
        <v>39</v>
      </c>
      <c r="B27" s="44" t="s">
        <v>40</v>
      </c>
      <c r="C27" s="41" t="s">
        <v>79</v>
      </c>
      <c r="D27" s="48" t="s">
        <v>84</v>
      </c>
      <c r="E27" s="48" t="s">
        <v>72</v>
      </c>
      <c r="F27" s="48" t="s">
        <v>85</v>
      </c>
      <c r="G27" s="48" t="s">
        <v>82</v>
      </c>
      <c r="H27" s="50" t="s">
        <v>83</v>
      </c>
      <c r="I27" s="12"/>
    </row>
    <row r="28" spans="1:9" x14ac:dyDescent="0.2">
      <c r="A28" s="42" t="s">
        <v>5</v>
      </c>
      <c r="B28" s="45">
        <v>2</v>
      </c>
      <c r="C28" s="42">
        <v>3</v>
      </c>
      <c r="D28" s="49">
        <v>4</v>
      </c>
      <c r="E28" s="49">
        <v>5</v>
      </c>
      <c r="F28" s="49">
        <v>6</v>
      </c>
      <c r="G28" s="49">
        <v>7</v>
      </c>
      <c r="H28" s="49">
        <v>8</v>
      </c>
      <c r="I28" s="12"/>
    </row>
    <row r="29" spans="1:9" ht="40.9" customHeight="1" x14ac:dyDescent="0.2">
      <c r="A29" s="42"/>
      <c r="B29" s="46" t="s">
        <v>41</v>
      </c>
      <c r="C29" s="43">
        <f>C30+C32+C33+C34+C35+C36+C37+C38+C39+C40+C41+C42</f>
        <v>4737570.3999999994</v>
      </c>
      <c r="D29" s="43">
        <f>D30+D32+D33+D34+D35+D36+D37+D38+D39+D40+D41+D42</f>
        <v>12449921.199999999</v>
      </c>
      <c r="E29" s="43">
        <f>E30+E32+E33+E34+E35+E36+E37+E38+E39+E40+E41+E42</f>
        <v>5914210.0999999987</v>
      </c>
      <c r="F29" s="51">
        <f>E29/D29</f>
        <v>0.47503996250193126</v>
      </c>
      <c r="G29" s="51">
        <f>SUM(E29/C29)</f>
        <v>1.2483635282760124</v>
      </c>
      <c r="H29" s="43">
        <f>SUM(H30:H42)</f>
        <v>1176639.7</v>
      </c>
      <c r="I29" s="12"/>
    </row>
    <row r="30" spans="1:9" s="3" customFormat="1" ht="42" customHeight="1" x14ac:dyDescent="0.2">
      <c r="A30" s="42" t="s">
        <v>42</v>
      </c>
      <c r="B30" s="47" t="s">
        <v>43</v>
      </c>
      <c r="C30" s="40">
        <v>379324.8</v>
      </c>
      <c r="D30" s="40">
        <v>1002516</v>
      </c>
      <c r="E30" s="40">
        <v>415122.4</v>
      </c>
      <c r="F30" s="52">
        <f t="shared" ref="F30:F42" si="4">E30/D30</f>
        <v>0.41408057327763348</v>
      </c>
      <c r="G30" s="52">
        <f>SUM(E30/C30)</f>
        <v>1.0943718944819849</v>
      </c>
      <c r="H30" s="40">
        <f>SUM(E30-C30)</f>
        <v>35797.600000000035</v>
      </c>
      <c r="I30" s="12"/>
    </row>
    <row r="31" spans="1:9" s="3" customFormat="1" ht="42" customHeight="1" x14ac:dyDescent="0.2">
      <c r="A31" s="42" t="s">
        <v>44</v>
      </c>
      <c r="B31" s="47" t="s">
        <v>45</v>
      </c>
      <c r="C31" s="40">
        <v>0</v>
      </c>
      <c r="D31" s="40">
        <v>0</v>
      </c>
      <c r="E31" s="40">
        <v>0</v>
      </c>
      <c r="F31" s="52">
        <v>0</v>
      </c>
      <c r="G31" s="52">
        <v>0</v>
      </c>
      <c r="H31" s="40">
        <f t="shared" ref="H31:H42" si="5">SUM(E31-C31)</f>
        <v>0</v>
      </c>
      <c r="I31" s="12"/>
    </row>
    <row r="32" spans="1:9" s="3" customFormat="1" ht="42" customHeight="1" x14ac:dyDescent="0.2">
      <c r="A32" s="42" t="s">
        <v>46</v>
      </c>
      <c r="B32" s="47" t="s">
        <v>47</v>
      </c>
      <c r="C32" s="40">
        <v>42925.599999999999</v>
      </c>
      <c r="D32" s="40">
        <v>117905.1</v>
      </c>
      <c r="E32" s="40">
        <v>48763.8</v>
      </c>
      <c r="F32" s="52">
        <f t="shared" si="4"/>
        <v>0.41358516298277176</v>
      </c>
      <c r="G32" s="52">
        <f t="shared" ref="G31:G32" si="6">SUM(E32/C32)</f>
        <v>1.1360074174851371</v>
      </c>
      <c r="H32" s="40">
        <f>SUM(E32-C32)</f>
        <v>5838.2000000000044</v>
      </c>
      <c r="I32" s="12"/>
    </row>
    <row r="33" spans="1:9" s="3" customFormat="1" ht="42" customHeight="1" x14ac:dyDescent="0.2">
      <c r="A33" s="42" t="s">
        <v>48</v>
      </c>
      <c r="B33" s="47" t="s">
        <v>49</v>
      </c>
      <c r="C33" s="40">
        <v>170479.8</v>
      </c>
      <c r="D33" s="40">
        <v>634768.69999999995</v>
      </c>
      <c r="E33" s="40">
        <v>220728.9</v>
      </c>
      <c r="F33" s="52">
        <f t="shared" si="4"/>
        <v>0.34773122871370316</v>
      </c>
      <c r="G33" s="52">
        <f t="shared" ref="G32:G42" si="7">SUM(E33/C33)</f>
        <v>1.2947510496844787</v>
      </c>
      <c r="H33" s="40">
        <f t="shared" si="5"/>
        <v>50249.100000000006</v>
      </c>
      <c r="I33" s="12"/>
    </row>
    <row r="34" spans="1:9" s="3" customFormat="1" ht="42" customHeight="1" x14ac:dyDescent="0.2">
      <c r="A34" s="42" t="s">
        <v>50</v>
      </c>
      <c r="B34" s="47" t="s">
        <v>51</v>
      </c>
      <c r="C34" s="40">
        <v>609154.1</v>
      </c>
      <c r="D34" s="40">
        <v>2118977.4</v>
      </c>
      <c r="E34" s="40">
        <v>569540.1</v>
      </c>
      <c r="F34" s="52">
        <f t="shared" si="4"/>
        <v>0.26878063918945055</v>
      </c>
      <c r="G34" s="52">
        <f t="shared" si="7"/>
        <v>0.93496883629281979</v>
      </c>
      <c r="H34" s="40">
        <f>SUM(E34-C34)</f>
        <v>-39614</v>
      </c>
      <c r="I34" s="12"/>
    </row>
    <row r="35" spans="1:9" s="3" customFormat="1" ht="42" customHeight="1" x14ac:dyDescent="0.2">
      <c r="A35" s="42" t="s">
        <v>52</v>
      </c>
      <c r="B35" s="47" t="s">
        <v>53</v>
      </c>
      <c r="C35" s="40">
        <v>16876.900000000001</v>
      </c>
      <c r="D35" s="40">
        <v>750028.9</v>
      </c>
      <c r="E35" s="40">
        <v>213769.9</v>
      </c>
      <c r="F35" s="52">
        <f t="shared" si="4"/>
        <v>0.28501555073411172</v>
      </c>
      <c r="G35" s="52">
        <v>0</v>
      </c>
      <c r="H35" s="40">
        <f t="shared" si="5"/>
        <v>196893</v>
      </c>
      <c r="I35" s="12"/>
    </row>
    <row r="36" spans="1:9" ht="42" customHeight="1" x14ac:dyDescent="0.2">
      <c r="A36" s="42" t="s">
        <v>54</v>
      </c>
      <c r="B36" s="47" t="s">
        <v>55</v>
      </c>
      <c r="C36" s="40">
        <v>2908534.9</v>
      </c>
      <c r="D36" s="40">
        <v>5961296.0999999996</v>
      </c>
      <c r="E36" s="40">
        <v>3641173.5</v>
      </c>
      <c r="F36" s="52">
        <f t="shared" si="4"/>
        <v>0.61080232199839901</v>
      </c>
      <c r="G36" s="52">
        <f t="shared" si="7"/>
        <v>1.2518926625222893</v>
      </c>
      <c r="H36" s="40">
        <f t="shared" si="5"/>
        <v>732638.60000000009</v>
      </c>
      <c r="I36" s="12"/>
    </row>
    <row r="37" spans="1:9" ht="42" customHeight="1" x14ac:dyDescent="0.2">
      <c r="A37" s="42" t="s">
        <v>56</v>
      </c>
      <c r="B37" s="47" t="s">
        <v>57</v>
      </c>
      <c r="C37" s="40">
        <v>215579</v>
      </c>
      <c r="D37" s="40">
        <v>441777.9</v>
      </c>
      <c r="E37" s="40">
        <v>207170.6</v>
      </c>
      <c r="F37" s="52">
        <f t="shared" si="4"/>
        <v>0.46894740547229724</v>
      </c>
      <c r="G37" s="52">
        <f t="shared" si="7"/>
        <v>0.96099620092866189</v>
      </c>
      <c r="H37" s="40">
        <f t="shared" si="5"/>
        <v>-8408.3999999999942</v>
      </c>
      <c r="I37" s="12"/>
    </row>
    <row r="38" spans="1:9" ht="42" customHeight="1" x14ac:dyDescent="0.2">
      <c r="A38" s="42" t="s">
        <v>58</v>
      </c>
      <c r="B38" s="47" t="s">
        <v>59</v>
      </c>
      <c r="C38" s="40">
        <v>2796</v>
      </c>
      <c r="D38" s="40">
        <v>2268</v>
      </c>
      <c r="E38" s="40">
        <v>984</v>
      </c>
      <c r="F38" s="52">
        <v>0</v>
      </c>
      <c r="G38" s="52">
        <v>0</v>
      </c>
      <c r="H38" s="40">
        <f t="shared" si="5"/>
        <v>-1812</v>
      </c>
      <c r="I38" s="12"/>
    </row>
    <row r="39" spans="1:9" ht="42" customHeight="1" x14ac:dyDescent="0.2">
      <c r="A39" s="42" t="s">
        <v>10</v>
      </c>
      <c r="B39" s="47" t="s">
        <v>60</v>
      </c>
      <c r="C39" s="40">
        <v>161926.20000000001</v>
      </c>
      <c r="D39" s="40">
        <v>498887.7</v>
      </c>
      <c r="E39" s="40">
        <v>159391.1</v>
      </c>
      <c r="F39" s="52">
        <f t="shared" si="4"/>
        <v>0.31949294400322958</v>
      </c>
      <c r="G39" s="52">
        <v>0</v>
      </c>
      <c r="H39" s="40">
        <f t="shared" si="5"/>
        <v>-2535.1000000000058</v>
      </c>
      <c r="I39" s="12"/>
    </row>
    <row r="40" spans="1:9" ht="42" customHeight="1" x14ac:dyDescent="0.2">
      <c r="A40" s="42" t="s">
        <v>61</v>
      </c>
      <c r="B40" s="47" t="s">
        <v>62</v>
      </c>
      <c r="C40" s="40">
        <v>203774.6</v>
      </c>
      <c r="D40" s="40">
        <v>875725.9</v>
      </c>
      <c r="E40" s="40">
        <v>414704.6</v>
      </c>
      <c r="F40" s="52">
        <f t="shared" si="4"/>
        <v>0.47355525284795158</v>
      </c>
      <c r="G40" s="52">
        <f t="shared" si="7"/>
        <v>2.035114288041787</v>
      </c>
      <c r="H40" s="40">
        <f t="shared" si="5"/>
        <v>210929.99999999997</v>
      </c>
      <c r="I40" s="12"/>
    </row>
    <row r="41" spans="1:9" ht="42" customHeight="1" x14ac:dyDescent="0.2">
      <c r="A41" s="42" t="s">
        <v>63</v>
      </c>
      <c r="B41" s="47" t="s">
        <v>64</v>
      </c>
      <c r="C41" s="40">
        <v>15927.4</v>
      </c>
      <c r="D41" s="40">
        <v>29899.5</v>
      </c>
      <c r="E41" s="40">
        <v>18199.8</v>
      </c>
      <c r="F41" s="52">
        <f t="shared" si="4"/>
        <v>0.60869914212612253</v>
      </c>
      <c r="G41" s="52">
        <v>0</v>
      </c>
      <c r="H41" s="40">
        <f t="shared" si="5"/>
        <v>2272.3999999999996</v>
      </c>
      <c r="I41" s="12"/>
    </row>
    <row r="42" spans="1:9" ht="42" customHeight="1" x14ac:dyDescent="0.2">
      <c r="A42" s="42" t="s">
        <v>65</v>
      </c>
      <c r="B42" s="47" t="s">
        <v>66</v>
      </c>
      <c r="C42" s="40">
        <v>10271.1</v>
      </c>
      <c r="D42" s="40">
        <v>15870</v>
      </c>
      <c r="E42" s="40">
        <v>4661.3999999999996</v>
      </c>
      <c r="F42" s="52">
        <f t="shared" si="4"/>
        <v>0.29372400756143663</v>
      </c>
      <c r="G42" s="52">
        <f t="shared" si="7"/>
        <v>0.45383649268335419</v>
      </c>
      <c r="H42" s="40">
        <f t="shared" si="5"/>
        <v>-5609.7000000000007</v>
      </c>
      <c r="I42" s="12"/>
    </row>
    <row r="43" spans="1:9" x14ac:dyDescent="0.2">
      <c r="A43" s="12"/>
      <c r="B43" s="17"/>
      <c r="C43" s="32"/>
      <c r="D43" s="32"/>
      <c r="E43" s="32"/>
      <c r="F43" s="33"/>
      <c r="G43" s="34"/>
      <c r="H43" s="34"/>
      <c r="I43" s="12"/>
    </row>
    <row r="44" spans="1:9" s="9" customFormat="1" ht="14.25" x14ac:dyDescent="0.2">
      <c r="A44" s="18"/>
      <c r="B44" s="35" t="s">
        <v>71</v>
      </c>
      <c r="C44" s="36">
        <f>SUM(C7-C29)</f>
        <v>-129258.69999999925</v>
      </c>
      <c r="D44" s="36">
        <f>SUM(D7-D29)</f>
        <v>-423102.29999999888</v>
      </c>
      <c r="E44" s="36">
        <f>SUM(E7-E29)</f>
        <v>102388.9000000013</v>
      </c>
      <c r="F44" s="37"/>
      <c r="G44" s="32"/>
      <c r="H44" s="32"/>
      <c r="I44" s="18"/>
    </row>
    <row r="45" spans="1:9" s="3" customFormat="1" ht="20.45" customHeight="1" x14ac:dyDescent="0.2">
      <c r="A45" s="17"/>
      <c r="B45" s="35" t="s">
        <v>70</v>
      </c>
      <c r="C45" s="36">
        <v>325000</v>
      </c>
      <c r="D45" s="36">
        <v>265000</v>
      </c>
      <c r="E45" s="36">
        <v>425000</v>
      </c>
      <c r="F45" s="37"/>
      <c r="G45" s="32"/>
      <c r="H45" s="32"/>
      <c r="I45" s="17"/>
    </row>
    <row r="46" spans="1:9" x14ac:dyDescent="0.2">
      <c r="A46" s="12"/>
      <c r="B46" s="12"/>
      <c r="C46" s="38"/>
      <c r="D46" s="39"/>
      <c r="E46" s="39"/>
      <c r="F46" s="19"/>
      <c r="G46" s="12"/>
      <c r="H46" s="12"/>
      <c r="I46" s="12"/>
    </row>
    <row r="47" spans="1:9" x14ac:dyDescent="0.2">
      <c r="A47" s="12"/>
      <c r="B47" s="12"/>
      <c r="C47" s="13"/>
      <c r="D47" s="13"/>
      <c r="E47" s="13"/>
      <c r="F47" s="19"/>
      <c r="G47" s="12"/>
      <c r="H47" s="12"/>
      <c r="I47" s="12"/>
    </row>
    <row r="48" spans="1:9" x14ac:dyDescent="0.2">
      <c r="A48" s="12"/>
      <c r="B48" s="12"/>
      <c r="C48" s="20"/>
      <c r="D48" s="12"/>
      <c r="E48" s="12"/>
      <c r="F48" s="19"/>
      <c r="G48" s="12"/>
      <c r="H48" s="12"/>
      <c r="I48" s="12"/>
    </row>
    <row r="49" spans="1:9" x14ac:dyDescent="0.2">
      <c r="A49" s="12"/>
      <c r="B49" s="12"/>
      <c r="C49" s="20"/>
      <c r="D49" s="12"/>
      <c r="E49" s="12"/>
      <c r="F49" s="19"/>
      <c r="G49" s="12"/>
      <c r="H49" s="12"/>
      <c r="I49" s="12"/>
    </row>
    <row r="50" spans="1:9" x14ac:dyDescent="0.2">
      <c r="A50" s="12"/>
      <c r="B50" s="12"/>
      <c r="C50" s="12"/>
      <c r="D50" s="12"/>
      <c r="E50" s="12"/>
      <c r="F50" s="19"/>
      <c r="G50" s="12"/>
      <c r="H50" s="12"/>
      <c r="I50" s="12"/>
    </row>
    <row r="51" spans="1:9" x14ac:dyDescent="0.2">
      <c r="A51" s="12"/>
      <c r="B51" s="12"/>
      <c r="C51" s="12"/>
      <c r="D51" s="12"/>
      <c r="E51" s="12"/>
      <c r="F51" s="19"/>
      <c r="G51" s="12"/>
      <c r="H51" s="12"/>
      <c r="I51" s="12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80" fitToHeight="3" orientation="portrait" r:id="rId1"/>
  <headerFooter alignWithMargins="0">
    <oddFooter>&amp;CСтраница  &amp;P из &amp;N</oddFooter>
  </headerFooter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2022-07-18T06:22:14Z</cp:lastPrinted>
  <dcterms:created xsi:type="dcterms:W3CDTF">2016-04-19T14:49:49Z</dcterms:created>
  <dcterms:modified xsi:type="dcterms:W3CDTF">2022-07-18T06:22:44Z</dcterms:modified>
</cp:coreProperties>
</file>