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S:\СОВ.ДЕП\2022 год\Отчет\2 квартал\"/>
    </mc:Choice>
  </mc:AlternateContent>
  <xr:revisionPtr revIDLastSave="0" documentId="13_ncr:1_{0AE9809D-BD7E-444F-B698-98EDAB19EB7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Результат 1" sheetId="1" r:id="rId1"/>
  </sheets>
  <definedNames>
    <definedName name="_xlnm.Print_Area" localSheetId="0">'Результат 1'!$A$1:$L$66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4" i="1" l="1"/>
  <c r="K58" i="1" l="1"/>
  <c r="K35" i="1" l="1"/>
  <c r="K47" i="1" l="1"/>
  <c r="J43" i="1"/>
  <c r="I43" i="1"/>
  <c r="K24" i="1" l="1"/>
  <c r="K48" i="1" l="1"/>
  <c r="J49" i="1" l="1"/>
  <c r="K40" i="1"/>
  <c r="J29" i="1"/>
  <c r="J32" i="1"/>
  <c r="J26" i="1"/>
  <c r="J21" i="1"/>
  <c r="J19" i="1"/>
  <c r="J15" i="1"/>
  <c r="J53" i="1"/>
  <c r="J52" i="1" s="1"/>
  <c r="I53" i="1"/>
  <c r="I52" i="1" s="1"/>
  <c r="I49" i="1"/>
  <c r="J14" i="1" l="1"/>
  <c r="I32" i="1" l="1"/>
  <c r="I29" i="1"/>
  <c r="I26" i="1"/>
  <c r="I15" i="1"/>
  <c r="I21" i="1"/>
  <c r="I19" i="1"/>
  <c r="I14" i="1" l="1"/>
  <c r="I60" i="1" s="1"/>
  <c r="K17" i="1"/>
  <c r="J60" i="1"/>
  <c r="K57" i="1"/>
  <c r="K56" i="1"/>
  <c r="K55" i="1"/>
  <c r="K54" i="1"/>
  <c r="K51" i="1"/>
  <c r="K49" i="1"/>
  <c r="K46" i="1"/>
  <c r="K45" i="1"/>
  <c r="K43" i="1"/>
  <c r="K42" i="1"/>
  <c r="K41" i="1"/>
  <c r="K39" i="1"/>
  <c r="K37" i="1"/>
  <c r="K36" i="1"/>
  <c r="K34" i="1"/>
  <c r="K33" i="1"/>
  <c r="K32" i="1"/>
  <c r="K31" i="1"/>
  <c r="K30" i="1"/>
  <c r="K29" i="1"/>
  <c r="K28" i="1"/>
  <c r="K27" i="1"/>
  <c r="K26" i="1"/>
  <c r="K25" i="1"/>
  <c r="K23" i="1"/>
  <c r="K22" i="1"/>
  <c r="K21" i="1"/>
  <c r="K20" i="1"/>
  <c r="K19" i="1"/>
  <c r="K16" i="1"/>
  <c r="K15" i="1"/>
  <c r="K14" i="1" l="1"/>
  <c r="K18" i="1"/>
  <c r="K60" i="1"/>
  <c r="K52" i="1"/>
  <c r="K53" i="1"/>
</calcChain>
</file>

<file path=xl/sharedStrings.xml><?xml version="1.0" encoding="utf-8"?>
<sst xmlns="http://schemas.openxmlformats.org/spreadsheetml/2006/main" count="108" uniqueCount="106">
  <si>
    <t>Код дохода</t>
  </si>
  <si>
    <t>Наименование кода дохода</t>
  </si>
  <si>
    <t>% исполнения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</si>
  <si>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</si>
  <si>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</si>
  <si>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</si>
  <si>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</si>
  <si>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</si>
  <si>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</si>
  <si>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</si>
  <si>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</si>
  <si>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</si>
  <si>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</si>
  <si>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</si>
  <si>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</si>
  <si>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</si>
  <si>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</si>
  <si>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1 05 02 000 02 0000 110</t>
  </si>
  <si>
    <t>Единый налог на вмененный доход для отдельных видов деятельности</t>
  </si>
  <si>
    <t>1 05 03 000 01 0000 110</t>
  </si>
  <si>
    <t>Единый сельскохозяйственный налог</t>
  </si>
  <si>
    <t>1 05 04 000 02 0000 110</t>
  </si>
  <si>
    <t>Налог, взимаемый в связи с применением патентной системы налогообложения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</si>
  <si>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</si>
  <si>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</si>
  <si>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</si>
  <si>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</si>
  <si>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1 06 06 000 00 0000 110</t>
  </si>
  <si>
    <t>Земельный налог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</si>
  <si>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</si>
  <si>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</si>
  <si>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</si>
  <si>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</si>
  <si>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</si>
  <si>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</si>
  <si>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</si>
  <si>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</si>
  <si>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</si>
  <si>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</si>
  <si>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</si>
  <si>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</si>
  <si>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</si>
  <si>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</si>
  <si>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</si>
  <si>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</si>
  <si>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</si>
  <si>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</si>
  <si>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1 12 00 000 00 0000 000</t>
  </si>
  <si>
    <t>ПЛАТЕЖИ ПРИ ПОЛЬЗОВАНИИ ПРИРОДНЫМИ РЕСУРСАМИ</t>
  </si>
  <si>
    <t>1 13 00 000 00 0000 000</t>
  </si>
  <si>
    <t>ДОХОДЫ ОТ ОКАЗАНИЯ ПЛАТНЫХ УСЛУГ И КОМПЕНСАЦИИ ЗАТРАТ ГОСУДАРСТВА</t>
  </si>
  <si>
    <t>1 14 00 000 00 0000 000</t>
  </si>
  <si>
    <t>ДОХОДЫ ОТ ПРОДАЖИ МАТЕРИАЛЬНЫХ И НЕМАТЕРИАЛЬНЫХ АКТИВОВ</t>
  </si>
  <si>
    <t>1 14 01 000 00 0000 410</t>
  </si>
  <si>
    <t>Доходы от продажи квартир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</si>
  <si>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</si>
  <si>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</si>
  <si>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</si>
  <si>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</si>
  <si>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1 16 00 000 00 0000 000</t>
  </si>
  <si>
    <t>ШТРАФЫ, САНКЦИИ, ВОЗМЕЩЕНИЕ УЩЕРБА</t>
  </si>
  <si>
    <t>1 17 00 000 00 0000 000</t>
  </si>
  <si>
    <t>ПРОЧИЕ НЕНАЛОГОВЫЕ ДОХОДЫ</t>
  </si>
  <si>
    <t>1 17 01 000 00 0000 180</t>
  </si>
  <si>
    <t>Невыясненные поступления</t>
  </si>
  <si>
    <t>1 17 05 000 00 0000 180</t>
  </si>
  <si>
    <t>Прочие неналоговые доходы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</si>
  <si>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</si>
  <si>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</si>
  <si>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</si>
  <si>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</si>
  <si>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</si>
  <si>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</si>
  <si>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</si>
  <si>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</si>
  <si>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2 02 30 000 00 0000 150</t>
  </si>
  <si>
    <t>Субвенции бюджетам бюджетной системы Российской Федерации</t>
  </si>
  <si>
    <t>2 02 40 000 00 0000 150</t>
  </si>
  <si>
    <t>Иные межбюджетные трансферты</t>
  </si>
  <si>
    <t>2 18 00 000 00 0000 000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</si>
  <si>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</si>
  <si>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2 19 00 000 00 0000 000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</si>
  <si>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</si>
  <si>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ИТОГО  </t>
  </si>
  <si>
    <t>в том числе: по собственным нормативам отчислений 15%,</t>
  </si>
  <si>
    <t>УТВЕРЖДЕН</t>
  </si>
  <si>
    <t>Постановлением администрации</t>
  </si>
  <si>
    <t xml:space="preserve">Орехово-Зуевского городского округа </t>
  </si>
  <si>
    <t xml:space="preserve">Заместитель главы администрации - </t>
  </si>
  <si>
    <t>Московской области</t>
  </si>
  <si>
    <t>начальник Финансового управления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</si>
  <si>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</si>
  <si>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</si>
  <si>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</si>
  <si>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1 11 05 034 04 0000 120</t>
  </si>
  <si>
    <t>тыс.рубл.</t>
  </si>
  <si>
    <t>______________________  С.М. Кузнецова</t>
  </si>
  <si>
    <t>1 14 13 000 00 0000 430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</si>
  <si>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</si>
  <si>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по дополнительным нормативам отчислений взамен дотации на выравнивание бюджетной обеспеченности 64%</t>
  </si>
  <si>
    <t>от                                          №</t>
  </si>
  <si>
    <t>Уточненный план</t>
  </si>
  <si>
    <t>Исполнено</t>
  </si>
  <si>
    <t xml:space="preserve">Отчет об исполнении доходной части бюджета Орехово-Зуевского городского округа                                                         
Московской области на 01.07.2022 года по кодам классификации доходов бюджета </t>
  </si>
  <si>
    <t>1 11 07 014 04 0000 120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</si>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</sst>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Calibri"/>
      <family val="2"/>
      <scheme val="minor"/>
    </font>
    <font>
      <sz val="12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3"/>
  </cellStyleXfs>
  <cellXfs count="52">
    <xf numFmtId="0" fontId="0" fillId="0" borderId="0" xfId="0"/>
    <xf numFmtId="0" fontId="4" fillId="0" borderId="0" xfId="0" applyFont="1"/>
    <xf numFmtId="0" fontId="0" fillId="0" borderId="0" xfId="0" applyFont="1"/>
    <xf numFmtId="0" fontId="5" fillId="0" borderId="0" xfId="0" applyFont="1" applyFill="1"/>
    <xf numFmtId="0" fontId="6" fillId="0" borderId="0" xfId="0" applyFont="1"/>
    <xf numFmtId="49" fontId="1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49" fontId="5" fillId="0" borderId="3" xfId="0" applyNumberFormat="1" applyFont="1" applyFill="1" applyBorder="1" applyAlignment="1" applyProtection="1">
      <alignment vertical="center" wrapText="1"/>
      <protection locked="0" hidden="1"/>
    </xf>
    <xf numFmtId="0" fontId="5" fillId="0" borderId="3" xfId="1" applyNumberFormat="1" applyFont="1" applyFill="1" applyAlignment="1" applyProtection="1">
      <alignment horizontal="left" vertical="center"/>
      <protection hidden="1"/>
    </xf>
    <xf numFmtId="0" fontId="5" fillId="0" borderId="3" xfId="1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center"/>
    </xf>
    <xf numFmtId="0" fontId="7" fillId="0" borderId="3" xfId="1" applyNumberFormat="1" applyFont="1" applyFill="1" applyAlignment="1" applyProtection="1">
      <alignment horizontal="left" vertical="center"/>
      <protection hidden="1"/>
    </xf>
    <xf numFmtId="0" fontId="7" fillId="0" borderId="3" xfId="1" applyNumberFormat="1" applyFont="1" applyFill="1" applyAlignment="1" applyProtection="1">
      <alignment horizontal="center" vertical="center"/>
      <protection hidden="1"/>
    </xf>
    <xf numFmtId="0" fontId="6" fillId="0" borderId="0" xfId="0" applyFont="1" applyFill="1"/>
    <xf numFmtId="0" fontId="3" fillId="0" borderId="3" xfId="0" applyNumberFormat="1" applyFont="1" applyFill="1" applyBorder="1"/>
    <xf numFmtId="4" fontId="3" fillId="0" borderId="3" xfId="0" applyNumberFormat="1" applyFont="1" applyFill="1" applyBorder="1" applyAlignment="1">
      <alignment horizontal="right" vertical="center"/>
    </xf>
    <xf numFmtId="0" fontId="5" fillId="0" borderId="3" xfId="0" applyNumberFormat="1" applyFont="1" applyFill="1" applyBorder="1" applyAlignment="1" applyProtection="1">
      <alignment horizontal="left" wrapText="1"/>
      <protection locked="0" hidden="1"/>
    </xf>
    <xf numFmtId="49" fontId="5" fillId="0" borderId="3" xfId="0" applyNumberFormat="1" applyFont="1" applyFill="1" applyBorder="1" applyAlignment="1" applyProtection="1">
      <alignment vertical="top" wrapText="1"/>
      <protection locked="0" hidden="1"/>
    </xf>
    <xf numFmtId="0" fontId="7" fillId="0" borderId="0" xfId="0" applyFont="1" applyFill="1"/>
    <xf numFmtId="0" fontId="9" fillId="0" borderId="0" xfId="0" applyFont="1" applyFill="1"/>
    <xf numFmtId="0" fontId="7" fillId="0" borderId="0" xfId="0" applyFont="1" applyFill="1" applyAlignment="1">
      <alignment horizontal="right"/>
    </xf>
    <xf numFmtId="165" fontId="0" fillId="0" borderId="1" xfId="0" applyNumberForma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vertical="center" wrapText="1"/>
    </xf>
    <xf numFmtId="0" fontId="2" fillId="0" borderId="14" xfId="0" applyNumberFormat="1" applyFont="1" applyFill="1" applyBorder="1" applyAlignment="1">
      <alignment vertical="center" wrapText="1"/>
    </xf>
    <xf numFmtId="164" fontId="1" fillId="0" borderId="16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15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9"/>
  <sheetViews>
    <sheetView tabSelected="1" workbookViewId="0">
      <selection activeCell="K59" sqref="K59:L59"/>
    </sheetView>
  </sheetViews>
  <sheetFormatPr defaultRowHeight="15" x14ac:dyDescent="0.25"/>
  <cols>
    <col min="1" max="8" width="10.7109375" customWidth="1"/>
    <col min="9" max="9" width="14.42578125" customWidth="1"/>
    <col min="10" max="10" width="13.5703125" customWidth="1"/>
    <col min="11" max="11" width="9.140625" customWidth="1"/>
    <col min="12" max="12" width="1.5703125" customWidth="1"/>
    <col min="13" max="13" width="9.140625" customWidth="1"/>
  </cols>
  <sheetData>
    <row r="1" spans="1:12" s="3" customFormat="1" x14ac:dyDescent="0.2">
      <c r="A1" s="7"/>
      <c r="B1" s="8"/>
      <c r="C1" s="9"/>
      <c r="D1" s="9"/>
      <c r="F1" s="10"/>
      <c r="H1" s="11" t="s">
        <v>85</v>
      </c>
      <c r="I1" s="12"/>
      <c r="J1" s="12"/>
    </row>
    <row r="2" spans="1:12" s="3" customFormat="1" x14ac:dyDescent="0.2">
      <c r="A2" s="16"/>
      <c r="B2" s="8"/>
      <c r="C2" s="9"/>
      <c r="D2" s="9"/>
      <c r="F2" s="10"/>
      <c r="H2" s="11" t="s">
        <v>86</v>
      </c>
      <c r="I2" s="12"/>
      <c r="J2" s="12"/>
    </row>
    <row r="3" spans="1:12" s="3" customFormat="1" x14ac:dyDescent="0.2">
      <c r="A3" s="17"/>
      <c r="B3" s="8"/>
      <c r="C3" s="9"/>
      <c r="D3" s="9"/>
      <c r="F3" s="10"/>
      <c r="H3" s="11" t="s">
        <v>87</v>
      </c>
      <c r="I3" s="12"/>
      <c r="J3" s="12"/>
    </row>
    <row r="4" spans="1:12" s="3" customFormat="1" x14ac:dyDescent="0.2">
      <c r="A4" s="17"/>
      <c r="B4" s="8"/>
      <c r="C4" s="9"/>
      <c r="D4" s="9"/>
      <c r="F4" s="10"/>
      <c r="H4" s="11" t="s">
        <v>89</v>
      </c>
      <c r="I4" s="12"/>
      <c r="J4" s="12"/>
    </row>
    <row r="5" spans="1:12" s="3" customFormat="1" x14ac:dyDescent="0.2">
      <c r="A5" s="7"/>
      <c r="B5" s="8"/>
      <c r="C5" s="9"/>
      <c r="D5" s="9"/>
      <c r="F5" s="10"/>
      <c r="H5" s="11" t="s">
        <v>100</v>
      </c>
      <c r="I5" s="12"/>
      <c r="J5" s="12"/>
    </row>
    <row r="6" spans="1:12" s="4" customFormat="1" ht="28.5" hidden="1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idden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38.25" customHeight="1" x14ac:dyDescent="0.25">
      <c r="A9" s="39" t="s">
        <v>103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</row>
    <row r="10" spans="1:12" ht="13.5" customHeigh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</row>
    <row r="11" spans="1:12" x14ac:dyDescent="0.25">
      <c r="A11" s="14"/>
      <c r="B11" s="14"/>
      <c r="C11" s="14"/>
      <c r="D11" s="14"/>
      <c r="E11" s="14"/>
      <c r="F11" s="14"/>
      <c r="G11" s="14"/>
      <c r="H11" s="14"/>
      <c r="I11" s="15"/>
      <c r="J11" s="15"/>
      <c r="K11" s="51" t="s">
        <v>95</v>
      </c>
      <c r="L11" s="51"/>
    </row>
    <row r="12" spans="1:12" x14ac:dyDescent="0.25">
      <c r="A12" s="40" t="s">
        <v>0</v>
      </c>
      <c r="B12" s="41"/>
      <c r="C12" s="40" t="s">
        <v>1</v>
      </c>
      <c r="D12" s="44"/>
      <c r="E12" s="44"/>
      <c r="F12" s="44"/>
      <c r="G12" s="44"/>
      <c r="H12" s="41"/>
      <c r="I12" s="46" t="s">
        <v>101</v>
      </c>
      <c r="J12" s="48" t="s">
        <v>102</v>
      </c>
      <c r="K12" s="46" t="s">
        <v>2</v>
      </c>
      <c r="L12" s="46"/>
    </row>
    <row r="13" spans="1:12" x14ac:dyDescent="0.25">
      <c r="A13" s="42"/>
      <c r="B13" s="43"/>
      <c r="C13" s="42"/>
      <c r="D13" s="45"/>
      <c r="E13" s="45"/>
      <c r="F13" s="45"/>
      <c r="G13" s="45"/>
      <c r="H13" s="43"/>
      <c r="I13" s="47"/>
      <c r="J13" s="49"/>
      <c r="K13" s="47"/>
      <c r="L13" s="47"/>
    </row>
    <row r="14" spans="1:12" s="1" customFormat="1" ht="15" customHeight="1" x14ac:dyDescent="0.25">
      <c r="A14" s="28" t="s">
        <v>3</v>
      </c>
      <c r="B14" s="28"/>
      <c r="C14" s="29" t="s">
        <v>4</v>
      </c>
      <c r="D14" s="29"/>
      <c r="E14" s="29"/>
      <c r="F14" s="29"/>
      <c r="G14" s="29"/>
      <c r="H14" s="30"/>
      <c r="I14" s="22">
        <f>I15+I19+I21+I26+I29+I32+I41+I42+I43+I48+I49</f>
        <v>5285251.7</v>
      </c>
      <c r="J14" s="22">
        <f>J15+J19+J21+J26+J29+J32+J41+J42+J43+J48+J49</f>
        <v>2470244.9</v>
      </c>
      <c r="K14" s="31">
        <f>J14/I14</f>
        <v>0.4673845334556157</v>
      </c>
      <c r="L14" s="32"/>
    </row>
    <row r="15" spans="1:12" s="1" customFormat="1" ht="15" customHeight="1" x14ac:dyDescent="0.25">
      <c r="A15" s="28" t="s">
        <v>5</v>
      </c>
      <c r="B15" s="28"/>
      <c r="C15" s="29" t="s">
        <v>6</v>
      </c>
      <c r="D15" s="29"/>
      <c r="E15" s="29"/>
      <c r="F15" s="29"/>
      <c r="G15" s="29"/>
      <c r="H15" s="30"/>
      <c r="I15" s="22">
        <f>I16</f>
        <v>3977919.1</v>
      </c>
      <c r="J15" s="22">
        <f>J16</f>
        <v>1809034.2</v>
      </c>
      <c r="K15" s="31">
        <f t="shared" ref="K15:K60" si="0">J15/I15</f>
        <v>0.45476897707648201</v>
      </c>
      <c r="L15" s="32"/>
    </row>
    <row r="16" spans="1:12" s="2" customFormat="1" ht="15" customHeight="1" x14ac:dyDescent="0.25">
      <c r="A16" s="23" t="s">
        <v>7</v>
      </c>
      <c r="B16" s="23"/>
      <c r="C16" s="24" t="s">
        <v>8</v>
      </c>
      <c r="D16" s="24"/>
      <c r="E16" s="24"/>
      <c r="F16" s="24"/>
      <c r="G16" s="24"/>
      <c r="H16" s="25"/>
      <c r="I16" s="21">
        <v>3977919.1</v>
      </c>
      <c r="J16" s="21">
        <v>1809034.2</v>
      </c>
      <c r="K16" s="26">
        <f t="shared" si="0"/>
        <v>0.45476897707648201</v>
      </c>
      <c r="L16" s="27"/>
    </row>
    <row r="17" spans="1:12" s="2" customFormat="1" ht="15" customHeight="1" x14ac:dyDescent="0.25">
      <c r="A17" s="23" t="s">
        <v>7</v>
      </c>
      <c r="B17" s="23"/>
      <c r="C17" s="25" t="s">
        <v>84</v>
      </c>
      <c r="D17" s="37"/>
      <c r="E17" s="37"/>
      <c r="F17" s="37"/>
      <c r="G17" s="37"/>
      <c r="H17" s="38"/>
      <c r="I17" s="21">
        <v>742364.1</v>
      </c>
      <c r="J17" s="21">
        <v>152383.6</v>
      </c>
      <c r="K17" s="26">
        <f t="shared" ref="K17:K18" si="1">J17/I17</f>
        <v>0.20526800797614003</v>
      </c>
      <c r="L17" s="27"/>
    </row>
    <row r="18" spans="1:12" s="2" customFormat="1" ht="24" customHeight="1" x14ac:dyDescent="0.25">
      <c r="A18" s="23" t="s">
        <v>7</v>
      </c>
      <c r="B18" s="23"/>
      <c r="C18" s="25" t="s">
        <v>99</v>
      </c>
      <c r="D18" s="37"/>
      <c r="E18" s="37"/>
      <c r="F18" s="37"/>
      <c r="G18" s="37"/>
      <c r="H18" s="38"/>
      <c r="I18" s="21">
        <v>3235555</v>
      </c>
      <c r="J18" s="21">
        <v>1474773.1</v>
      </c>
      <c r="K18" s="26">
        <f t="shared" si="1"/>
        <v>0.45580220394955429</v>
      </c>
      <c r="L18" s="27"/>
    </row>
    <row r="19" spans="1:12" s="1" customFormat="1" ht="23.25" customHeight="1" x14ac:dyDescent="0.25">
      <c r="A19" s="28" t="s">
        <v>9</v>
      </c>
      <c r="B19" s="28"/>
      <c r="C19" s="29" t="s">
        <v>10</v>
      </c>
      <c r="D19" s="29"/>
      <c r="E19" s="29"/>
      <c r="F19" s="29"/>
      <c r="G19" s="29"/>
      <c r="H19" s="30"/>
      <c r="I19" s="22">
        <f>I20</f>
        <v>75512</v>
      </c>
      <c r="J19" s="22">
        <f>J20</f>
        <v>40895</v>
      </c>
      <c r="K19" s="31">
        <f t="shared" si="0"/>
        <v>0.54156955185930711</v>
      </c>
      <c r="L19" s="32"/>
    </row>
    <row r="20" spans="1:12" s="2" customFormat="1" ht="23.25" customHeight="1" x14ac:dyDescent="0.25">
      <c r="A20" s="23" t="s">
        <v>11</v>
      </c>
      <c r="B20" s="23"/>
      <c r="C20" s="24" t="s">
        <v>12</v>
      </c>
      <c r="D20" s="24"/>
      <c r="E20" s="24"/>
      <c r="F20" s="24"/>
      <c r="G20" s="24"/>
      <c r="H20" s="25"/>
      <c r="I20" s="21">
        <v>75512</v>
      </c>
      <c r="J20" s="21">
        <v>40895</v>
      </c>
      <c r="K20" s="26">
        <f t="shared" si="0"/>
        <v>0.54156955185930711</v>
      </c>
      <c r="L20" s="27"/>
    </row>
    <row r="21" spans="1:12" s="1" customFormat="1" ht="15" customHeight="1" x14ac:dyDescent="0.25">
      <c r="A21" s="28" t="s">
        <v>13</v>
      </c>
      <c r="B21" s="28"/>
      <c r="C21" s="29" t="s">
        <v>14</v>
      </c>
      <c r="D21" s="29"/>
      <c r="E21" s="29"/>
      <c r="F21" s="29"/>
      <c r="G21" s="29"/>
      <c r="H21" s="30"/>
      <c r="I21" s="22">
        <f>SUM(I22:I25)</f>
        <v>506492</v>
      </c>
      <c r="J21" s="22">
        <f>SUM(J22:J25)</f>
        <v>299568.30000000005</v>
      </c>
      <c r="K21" s="31">
        <f t="shared" si="0"/>
        <v>0.59145712074425671</v>
      </c>
      <c r="L21" s="32"/>
    </row>
    <row r="22" spans="1:12" ht="23.25" customHeight="1" x14ac:dyDescent="0.25">
      <c r="A22" s="23" t="s">
        <v>15</v>
      </c>
      <c r="B22" s="23"/>
      <c r="C22" s="24" t="s">
        <v>16</v>
      </c>
      <c r="D22" s="24"/>
      <c r="E22" s="24"/>
      <c r="F22" s="24"/>
      <c r="G22" s="24"/>
      <c r="H22" s="25"/>
      <c r="I22" s="21">
        <v>423500</v>
      </c>
      <c r="J22" s="21">
        <v>263123.40000000002</v>
      </c>
      <c r="K22" s="26">
        <f t="shared" si="0"/>
        <v>0.62130672963400246</v>
      </c>
      <c r="L22" s="27"/>
    </row>
    <row r="23" spans="1:12" ht="15" customHeight="1" x14ac:dyDescent="0.25">
      <c r="A23" s="23" t="s">
        <v>17</v>
      </c>
      <c r="B23" s="23"/>
      <c r="C23" s="24" t="s">
        <v>18</v>
      </c>
      <c r="D23" s="24"/>
      <c r="E23" s="24"/>
      <c r="F23" s="24"/>
      <c r="G23" s="24"/>
      <c r="H23" s="25"/>
      <c r="I23" s="21">
        <v>500</v>
      </c>
      <c r="J23" s="21">
        <v>304.3</v>
      </c>
      <c r="K23" s="26">
        <f t="shared" si="0"/>
        <v>0.60860000000000003</v>
      </c>
      <c r="L23" s="27"/>
    </row>
    <row r="24" spans="1:12" ht="15" customHeight="1" x14ac:dyDescent="0.25">
      <c r="A24" s="23" t="s">
        <v>19</v>
      </c>
      <c r="B24" s="23"/>
      <c r="C24" s="24" t="s">
        <v>20</v>
      </c>
      <c r="D24" s="24"/>
      <c r="E24" s="24"/>
      <c r="F24" s="24"/>
      <c r="G24" s="24"/>
      <c r="H24" s="25"/>
      <c r="I24" s="21">
        <v>200</v>
      </c>
      <c r="J24" s="21">
        <v>169.4</v>
      </c>
      <c r="K24" s="26">
        <f t="shared" ref="K24" si="2">J24/I24</f>
        <v>0.84699999999999998</v>
      </c>
      <c r="L24" s="27"/>
    </row>
    <row r="25" spans="1:12" ht="23.25" customHeight="1" x14ac:dyDescent="0.25">
      <c r="A25" s="23" t="s">
        <v>21</v>
      </c>
      <c r="B25" s="23"/>
      <c r="C25" s="24" t="s">
        <v>22</v>
      </c>
      <c r="D25" s="24"/>
      <c r="E25" s="24"/>
      <c r="F25" s="24"/>
      <c r="G25" s="24"/>
      <c r="H25" s="25"/>
      <c r="I25" s="21">
        <v>82292</v>
      </c>
      <c r="J25" s="21">
        <v>35971.199999999997</v>
      </c>
      <c r="K25" s="26">
        <f t="shared" si="0"/>
        <v>0.43711660914791228</v>
      </c>
      <c r="L25" s="27"/>
    </row>
    <row r="26" spans="1:12" s="1" customFormat="1" ht="15" customHeight="1" x14ac:dyDescent="0.25">
      <c r="A26" s="28" t="s">
        <v>23</v>
      </c>
      <c r="B26" s="28"/>
      <c r="C26" s="29" t="s">
        <v>24</v>
      </c>
      <c r="D26" s="29"/>
      <c r="E26" s="29"/>
      <c r="F26" s="29"/>
      <c r="G26" s="29"/>
      <c r="H26" s="30"/>
      <c r="I26" s="22">
        <f>I27+I28</f>
        <v>387594</v>
      </c>
      <c r="J26" s="22">
        <f>J27+J28</f>
        <v>105565.40000000001</v>
      </c>
      <c r="K26" s="31">
        <f t="shared" si="0"/>
        <v>0.27236076925855407</v>
      </c>
      <c r="L26" s="32"/>
    </row>
    <row r="27" spans="1:12" ht="15" customHeight="1" x14ac:dyDescent="0.25">
      <c r="A27" s="23" t="s">
        <v>25</v>
      </c>
      <c r="B27" s="23"/>
      <c r="C27" s="24" t="s">
        <v>26</v>
      </c>
      <c r="D27" s="24"/>
      <c r="E27" s="24"/>
      <c r="F27" s="24"/>
      <c r="G27" s="24"/>
      <c r="H27" s="25"/>
      <c r="I27" s="21">
        <v>129451</v>
      </c>
      <c r="J27" s="21">
        <v>15490.6</v>
      </c>
      <c r="K27" s="26">
        <f t="shared" si="0"/>
        <v>0.11966381101729612</v>
      </c>
      <c r="L27" s="27"/>
    </row>
    <row r="28" spans="1:12" ht="15" customHeight="1" x14ac:dyDescent="0.25">
      <c r="A28" s="23" t="s">
        <v>27</v>
      </c>
      <c r="B28" s="23"/>
      <c r="C28" s="24" t="s">
        <v>28</v>
      </c>
      <c r="D28" s="24"/>
      <c r="E28" s="24"/>
      <c r="F28" s="24"/>
      <c r="G28" s="24"/>
      <c r="H28" s="25"/>
      <c r="I28" s="21">
        <v>258143</v>
      </c>
      <c r="J28" s="21">
        <v>90074.8</v>
      </c>
      <c r="K28" s="26">
        <f t="shared" si="0"/>
        <v>0.34893373052920279</v>
      </c>
      <c r="L28" s="27"/>
    </row>
    <row r="29" spans="1:12" s="1" customFormat="1" ht="15" customHeight="1" x14ac:dyDescent="0.25">
      <c r="A29" s="28" t="s">
        <v>29</v>
      </c>
      <c r="B29" s="28"/>
      <c r="C29" s="29" t="s">
        <v>30</v>
      </c>
      <c r="D29" s="29"/>
      <c r="E29" s="29"/>
      <c r="F29" s="29"/>
      <c r="G29" s="29"/>
      <c r="H29" s="30"/>
      <c r="I29" s="22">
        <f>SUM(I30:I31)</f>
        <v>38025</v>
      </c>
      <c r="J29" s="22">
        <f>SUM(J30:J31)</f>
        <v>18024.400000000001</v>
      </c>
      <c r="K29" s="31">
        <f t="shared" si="0"/>
        <v>0.47401446416831033</v>
      </c>
      <c r="L29" s="32"/>
    </row>
    <row r="30" spans="1:12" ht="23.25" customHeight="1" x14ac:dyDescent="0.25">
      <c r="A30" s="23" t="s">
        <v>31</v>
      </c>
      <c r="B30" s="23"/>
      <c r="C30" s="24" t="s">
        <v>32</v>
      </c>
      <c r="D30" s="24"/>
      <c r="E30" s="24"/>
      <c r="F30" s="24"/>
      <c r="G30" s="24"/>
      <c r="H30" s="25"/>
      <c r="I30" s="21">
        <v>38000</v>
      </c>
      <c r="J30" s="21">
        <v>18024.400000000001</v>
      </c>
      <c r="K30" s="26">
        <f t="shared" si="0"/>
        <v>0.47432631578947371</v>
      </c>
      <c r="L30" s="27"/>
    </row>
    <row r="31" spans="1:12" ht="23.25" customHeight="1" x14ac:dyDescent="0.25">
      <c r="A31" s="23" t="s">
        <v>33</v>
      </c>
      <c r="B31" s="23"/>
      <c r="C31" s="24" t="s">
        <v>34</v>
      </c>
      <c r="D31" s="24"/>
      <c r="E31" s="24"/>
      <c r="F31" s="24"/>
      <c r="G31" s="24"/>
      <c r="H31" s="25"/>
      <c r="I31" s="21">
        <v>25</v>
      </c>
      <c r="J31" s="21"/>
      <c r="K31" s="26">
        <f t="shared" si="0"/>
        <v>0</v>
      </c>
      <c r="L31" s="27"/>
    </row>
    <row r="32" spans="1:12" s="1" customFormat="1" ht="23.25" customHeight="1" x14ac:dyDescent="0.25">
      <c r="A32" s="28" t="s">
        <v>35</v>
      </c>
      <c r="B32" s="28"/>
      <c r="C32" s="29" t="s">
        <v>36</v>
      </c>
      <c r="D32" s="29"/>
      <c r="E32" s="29"/>
      <c r="F32" s="29"/>
      <c r="G32" s="29"/>
      <c r="H32" s="30"/>
      <c r="I32" s="22">
        <f>SUM(I33:I39)+I40</f>
        <v>228267.6</v>
      </c>
      <c r="J32" s="22">
        <f>SUM(J33:J39)+J40</f>
        <v>126425.9</v>
      </c>
      <c r="K32" s="31">
        <f t="shared" si="0"/>
        <v>0.55384951697043294</v>
      </c>
      <c r="L32" s="32"/>
    </row>
    <row r="33" spans="1:13" ht="45.75" customHeight="1" x14ac:dyDescent="0.25">
      <c r="A33" s="23" t="s">
        <v>37</v>
      </c>
      <c r="B33" s="23"/>
      <c r="C33" s="24" t="s">
        <v>38</v>
      </c>
      <c r="D33" s="24"/>
      <c r="E33" s="24"/>
      <c r="F33" s="24"/>
      <c r="G33" s="24"/>
      <c r="H33" s="25"/>
      <c r="I33" s="21">
        <v>100754.2</v>
      </c>
      <c r="J33" s="21">
        <v>50543.5</v>
      </c>
      <c r="K33" s="26">
        <f t="shared" si="0"/>
        <v>0.50165154405473922</v>
      </c>
      <c r="L33" s="27"/>
    </row>
    <row r="34" spans="1:13" ht="45.75" customHeight="1" x14ac:dyDescent="0.25">
      <c r="A34" s="23" t="s">
        <v>39</v>
      </c>
      <c r="B34" s="23"/>
      <c r="C34" s="24" t="s">
        <v>40</v>
      </c>
      <c r="D34" s="24"/>
      <c r="E34" s="24"/>
      <c r="F34" s="24"/>
      <c r="G34" s="24"/>
      <c r="H34" s="25"/>
      <c r="I34" s="21">
        <v>2936.6</v>
      </c>
      <c r="J34" s="21">
        <v>2371.6999999999998</v>
      </c>
      <c r="K34" s="26">
        <f t="shared" si="0"/>
        <v>0.80763467956139745</v>
      </c>
      <c r="L34" s="27"/>
    </row>
    <row r="35" spans="1:13" ht="45.75" customHeight="1" x14ac:dyDescent="0.25">
      <c r="A35" s="23" t="s">
        <v>94</v>
      </c>
      <c r="B35" s="23"/>
      <c r="C35" s="24" t="s">
        <v>93</v>
      </c>
      <c r="D35" s="24"/>
      <c r="E35" s="24"/>
      <c r="F35" s="24"/>
      <c r="G35" s="24"/>
      <c r="H35" s="25"/>
      <c r="I35" s="21">
        <v>1446.7</v>
      </c>
      <c r="J35" s="21">
        <v>574.9</v>
      </c>
      <c r="K35" s="26">
        <f t="shared" ref="K35" si="3">J35/I35</f>
        <v>0.3973871569779498</v>
      </c>
      <c r="L35" s="27"/>
    </row>
    <row r="36" spans="1:13" ht="23.25" customHeight="1" x14ac:dyDescent="0.25">
      <c r="A36" s="23" t="s">
        <v>41</v>
      </c>
      <c r="B36" s="23"/>
      <c r="C36" s="24" t="s">
        <v>42</v>
      </c>
      <c r="D36" s="24"/>
      <c r="E36" s="24"/>
      <c r="F36" s="24"/>
      <c r="G36" s="24"/>
      <c r="H36" s="25"/>
      <c r="I36" s="21">
        <v>36484</v>
      </c>
      <c r="J36" s="21">
        <v>29617.200000000001</v>
      </c>
      <c r="K36" s="26">
        <f t="shared" si="0"/>
        <v>0.81178598837846727</v>
      </c>
      <c r="L36" s="27"/>
    </row>
    <row r="37" spans="1:13" ht="57" customHeight="1" x14ac:dyDescent="0.25">
      <c r="A37" s="23" t="s">
        <v>43</v>
      </c>
      <c r="B37" s="23"/>
      <c r="C37" s="24" t="s">
        <v>44</v>
      </c>
      <c r="D37" s="24"/>
      <c r="E37" s="24"/>
      <c r="F37" s="24"/>
      <c r="G37" s="24"/>
      <c r="H37" s="25"/>
      <c r="I37" s="21">
        <v>10.5</v>
      </c>
      <c r="J37" s="21">
        <v>-208.5</v>
      </c>
      <c r="K37" s="26">
        <f t="shared" si="0"/>
        <v>-19.857142857142858</v>
      </c>
      <c r="L37" s="27"/>
    </row>
    <row r="38" spans="1:13" ht="43.5" customHeight="1" x14ac:dyDescent="0.25">
      <c r="A38" s="23" t="s">
        <v>104</v>
      </c>
      <c r="B38" s="23"/>
      <c r="C38" s="24" t="s">
        <v>105</v>
      </c>
      <c r="D38" s="24"/>
      <c r="E38" s="24"/>
      <c r="F38" s="24"/>
      <c r="G38" s="24"/>
      <c r="H38" s="25"/>
      <c r="I38" s="21"/>
      <c r="J38" s="21">
        <v>956.5</v>
      </c>
      <c r="K38" s="26"/>
      <c r="L38" s="27"/>
    </row>
    <row r="39" spans="1:13" ht="45.75" customHeight="1" x14ac:dyDescent="0.25">
      <c r="A39" s="23" t="s">
        <v>45</v>
      </c>
      <c r="B39" s="23"/>
      <c r="C39" s="24" t="s">
        <v>46</v>
      </c>
      <c r="D39" s="24"/>
      <c r="E39" s="24"/>
      <c r="F39" s="24"/>
      <c r="G39" s="24"/>
      <c r="H39" s="25"/>
      <c r="I39" s="21">
        <v>76647.600000000006</v>
      </c>
      <c r="J39" s="21">
        <v>38593.1</v>
      </c>
      <c r="K39" s="26">
        <f t="shared" si="0"/>
        <v>0.50351348248346972</v>
      </c>
      <c r="L39" s="27"/>
    </row>
    <row r="40" spans="1:13" ht="45.75" customHeight="1" x14ac:dyDescent="0.25">
      <c r="A40" s="23" t="s">
        <v>91</v>
      </c>
      <c r="B40" s="23"/>
      <c r="C40" s="24" t="s">
        <v>92</v>
      </c>
      <c r="D40" s="24"/>
      <c r="E40" s="24"/>
      <c r="F40" s="24"/>
      <c r="G40" s="24"/>
      <c r="H40" s="25"/>
      <c r="I40" s="21">
        <v>9988</v>
      </c>
      <c r="J40" s="21">
        <v>3977.5</v>
      </c>
      <c r="K40" s="35">
        <f t="shared" ref="K40" si="4">J40/I40</f>
        <v>0.39822787344813776</v>
      </c>
      <c r="L40" s="36"/>
      <c r="M40" s="5"/>
    </row>
    <row r="41" spans="1:13" s="1" customFormat="1" ht="15" customHeight="1" x14ac:dyDescent="0.25">
      <c r="A41" s="28" t="s">
        <v>47</v>
      </c>
      <c r="B41" s="28"/>
      <c r="C41" s="29" t="s">
        <v>48</v>
      </c>
      <c r="D41" s="29"/>
      <c r="E41" s="29"/>
      <c r="F41" s="29"/>
      <c r="G41" s="29"/>
      <c r="H41" s="30"/>
      <c r="I41" s="22">
        <v>3744.9</v>
      </c>
      <c r="J41" s="22">
        <v>3132.7</v>
      </c>
      <c r="K41" s="31">
        <f t="shared" si="0"/>
        <v>0.83652433976875207</v>
      </c>
      <c r="L41" s="32"/>
    </row>
    <row r="42" spans="1:13" s="1" customFormat="1" ht="23.25" customHeight="1" x14ac:dyDescent="0.25">
      <c r="A42" s="28" t="s">
        <v>49</v>
      </c>
      <c r="B42" s="28"/>
      <c r="C42" s="29" t="s">
        <v>50</v>
      </c>
      <c r="D42" s="29"/>
      <c r="E42" s="29"/>
      <c r="F42" s="29"/>
      <c r="G42" s="29"/>
      <c r="H42" s="30"/>
      <c r="I42" s="22">
        <v>3487</v>
      </c>
      <c r="J42" s="22">
        <v>1602.4</v>
      </c>
      <c r="K42" s="31">
        <f t="shared" si="0"/>
        <v>0.45953541726412389</v>
      </c>
      <c r="L42" s="32"/>
    </row>
    <row r="43" spans="1:13" s="1" customFormat="1" ht="15" customHeight="1" x14ac:dyDescent="0.25">
      <c r="A43" s="28" t="s">
        <v>51</v>
      </c>
      <c r="B43" s="28"/>
      <c r="C43" s="29" t="s">
        <v>52</v>
      </c>
      <c r="D43" s="29"/>
      <c r="E43" s="29"/>
      <c r="F43" s="29"/>
      <c r="G43" s="29"/>
      <c r="H43" s="30"/>
      <c r="I43" s="22">
        <f>SUM(I44:I46)+I47</f>
        <v>37443.699999999997</v>
      </c>
      <c r="J43" s="22">
        <f>SUM(J44:J46)+J47</f>
        <v>41893.800000000003</v>
      </c>
      <c r="K43" s="31">
        <f t="shared" si="0"/>
        <v>1.1188477634421814</v>
      </c>
      <c r="L43" s="32"/>
    </row>
    <row r="44" spans="1:13" s="2" customFormat="1" ht="15" customHeight="1" x14ac:dyDescent="0.25">
      <c r="A44" s="23" t="s">
        <v>53</v>
      </c>
      <c r="B44" s="23"/>
      <c r="C44" s="24" t="s">
        <v>54</v>
      </c>
      <c r="D44" s="24"/>
      <c r="E44" s="24"/>
      <c r="F44" s="24"/>
      <c r="G44" s="24"/>
      <c r="H44" s="25"/>
      <c r="I44" s="21">
        <v>2784.5</v>
      </c>
      <c r="J44" s="21">
        <v>2586.9</v>
      </c>
      <c r="K44" s="31">
        <f t="shared" ref="K44" si="5">J44/I44</f>
        <v>0.9290357335248699</v>
      </c>
      <c r="L44" s="32"/>
    </row>
    <row r="45" spans="1:13" s="2" customFormat="1" ht="23.25" customHeight="1" x14ac:dyDescent="0.25">
      <c r="A45" s="23" t="s">
        <v>55</v>
      </c>
      <c r="B45" s="23"/>
      <c r="C45" s="24" t="s">
        <v>56</v>
      </c>
      <c r="D45" s="24"/>
      <c r="E45" s="24"/>
      <c r="F45" s="24"/>
      <c r="G45" s="24"/>
      <c r="H45" s="25"/>
      <c r="I45" s="21">
        <v>7140</v>
      </c>
      <c r="J45" s="21">
        <v>7937.2</v>
      </c>
      <c r="K45" s="26">
        <f t="shared" si="0"/>
        <v>1.1116526610644257</v>
      </c>
      <c r="L45" s="27"/>
    </row>
    <row r="46" spans="1:13" s="2" customFormat="1" ht="45.75" customHeight="1" x14ac:dyDescent="0.25">
      <c r="A46" s="23" t="s">
        <v>57</v>
      </c>
      <c r="B46" s="23"/>
      <c r="C46" s="24" t="s">
        <v>58</v>
      </c>
      <c r="D46" s="24"/>
      <c r="E46" s="24"/>
      <c r="F46" s="24"/>
      <c r="G46" s="24"/>
      <c r="H46" s="25"/>
      <c r="I46" s="21">
        <v>19992</v>
      </c>
      <c r="J46" s="21">
        <v>17903</v>
      </c>
      <c r="K46" s="26">
        <f t="shared" si="0"/>
        <v>0.89550820328131253</v>
      </c>
      <c r="L46" s="27"/>
    </row>
    <row r="47" spans="1:13" s="2" customFormat="1" ht="39.75" customHeight="1" x14ac:dyDescent="0.25">
      <c r="A47" s="23" t="s">
        <v>97</v>
      </c>
      <c r="B47" s="23"/>
      <c r="C47" s="24" t="s">
        <v>98</v>
      </c>
      <c r="D47" s="24"/>
      <c r="E47" s="24"/>
      <c r="F47" s="24"/>
      <c r="G47" s="24"/>
      <c r="H47" s="25"/>
      <c r="I47" s="21">
        <v>7527.2</v>
      </c>
      <c r="J47" s="21">
        <v>13466.7</v>
      </c>
      <c r="K47" s="26">
        <f t="shared" ref="K47" si="6">J47/I47</f>
        <v>1.7890716335423531</v>
      </c>
      <c r="L47" s="27"/>
    </row>
    <row r="48" spans="1:13" s="1" customFormat="1" ht="15" customHeight="1" x14ac:dyDescent="0.25">
      <c r="A48" s="28" t="s">
        <v>59</v>
      </c>
      <c r="B48" s="28"/>
      <c r="C48" s="29" t="s">
        <v>60</v>
      </c>
      <c r="D48" s="29"/>
      <c r="E48" s="29"/>
      <c r="F48" s="29"/>
      <c r="G48" s="29"/>
      <c r="H48" s="30"/>
      <c r="I48" s="22">
        <v>10500</v>
      </c>
      <c r="J48" s="22">
        <v>14004.1</v>
      </c>
      <c r="K48" s="31">
        <f t="shared" ref="K48" si="7">J48/I48</f>
        <v>1.3337238095238095</v>
      </c>
      <c r="L48" s="32"/>
    </row>
    <row r="49" spans="1:13" s="1" customFormat="1" ht="15" customHeight="1" x14ac:dyDescent="0.25">
      <c r="A49" s="28" t="s">
        <v>61</v>
      </c>
      <c r="B49" s="28"/>
      <c r="C49" s="29" t="s">
        <v>62</v>
      </c>
      <c r="D49" s="29"/>
      <c r="E49" s="29"/>
      <c r="F49" s="29"/>
      <c r="G49" s="29"/>
      <c r="H49" s="30"/>
      <c r="I49" s="22">
        <f>I50+I51</f>
        <v>16266.4</v>
      </c>
      <c r="J49" s="22">
        <f>J50+J51</f>
        <v>10098.700000000001</v>
      </c>
      <c r="K49" s="31">
        <f t="shared" si="0"/>
        <v>0.62083189888358836</v>
      </c>
      <c r="L49" s="32"/>
    </row>
    <row r="50" spans="1:13" s="2" customFormat="1" ht="15" hidden="1" customHeight="1" x14ac:dyDescent="0.25">
      <c r="A50" s="23" t="s">
        <v>63</v>
      </c>
      <c r="B50" s="23"/>
      <c r="C50" s="24" t="s">
        <v>64</v>
      </c>
      <c r="D50" s="24"/>
      <c r="E50" s="24"/>
      <c r="F50" s="24"/>
      <c r="G50" s="24"/>
      <c r="H50" s="25"/>
      <c r="I50" s="21">
        <v>0</v>
      </c>
      <c r="J50" s="21"/>
      <c r="K50" s="26"/>
      <c r="L50" s="27"/>
    </row>
    <row r="51" spans="1:13" s="2" customFormat="1" ht="15" customHeight="1" x14ac:dyDescent="0.25">
      <c r="A51" s="23" t="s">
        <v>65</v>
      </c>
      <c r="B51" s="23"/>
      <c r="C51" s="24" t="s">
        <v>66</v>
      </c>
      <c r="D51" s="24"/>
      <c r="E51" s="24"/>
      <c r="F51" s="24"/>
      <c r="G51" s="24"/>
      <c r="H51" s="25"/>
      <c r="I51" s="21">
        <v>16266.4</v>
      </c>
      <c r="J51" s="21">
        <v>10098.700000000001</v>
      </c>
      <c r="K51" s="26">
        <f t="shared" si="0"/>
        <v>0.62083189888358836</v>
      </c>
      <c r="L51" s="27"/>
    </row>
    <row r="52" spans="1:13" s="1" customFormat="1" ht="15" customHeight="1" x14ac:dyDescent="0.25">
      <c r="A52" s="28" t="s">
        <v>67</v>
      </c>
      <c r="B52" s="28"/>
      <c r="C52" s="29" t="s">
        <v>68</v>
      </c>
      <c r="D52" s="29"/>
      <c r="E52" s="29"/>
      <c r="F52" s="29"/>
      <c r="G52" s="29"/>
      <c r="H52" s="30"/>
      <c r="I52" s="22">
        <f>I53+I58+I59</f>
        <v>6741567.1999999993</v>
      </c>
      <c r="J52" s="22">
        <f>J53+J58+J59</f>
        <v>3546354.0999999996</v>
      </c>
      <c r="K52" s="31">
        <f t="shared" si="0"/>
        <v>0.5260429800358587</v>
      </c>
      <c r="L52" s="32"/>
    </row>
    <row r="53" spans="1:13" s="1" customFormat="1" ht="23.25" customHeight="1" x14ac:dyDescent="0.25">
      <c r="A53" s="28" t="s">
        <v>69</v>
      </c>
      <c r="B53" s="28"/>
      <c r="C53" s="29" t="s">
        <v>70</v>
      </c>
      <c r="D53" s="29"/>
      <c r="E53" s="29"/>
      <c r="F53" s="29"/>
      <c r="G53" s="29"/>
      <c r="H53" s="30"/>
      <c r="I53" s="22">
        <f>I54+I55+I56+I57</f>
        <v>6716330.1999999993</v>
      </c>
      <c r="J53" s="22">
        <f>J54+J55+J56+J57</f>
        <v>3559064.9999999995</v>
      </c>
      <c r="K53" s="31">
        <f t="shared" si="0"/>
        <v>0.52991215351502519</v>
      </c>
      <c r="L53" s="32"/>
    </row>
    <row r="54" spans="1:13" s="2" customFormat="1" ht="15" customHeight="1" x14ac:dyDescent="0.25">
      <c r="A54" s="23" t="s">
        <v>71</v>
      </c>
      <c r="B54" s="23"/>
      <c r="C54" s="24" t="s">
        <v>72</v>
      </c>
      <c r="D54" s="24"/>
      <c r="E54" s="24"/>
      <c r="F54" s="24"/>
      <c r="G54" s="24"/>
      <c r="H54" s="25"/>
      <c r="I54" s="21">
        <v>3033</v>
      </c>
      <c r="J54" s="21">
        <v>1516.5</v>
      </c>
      <c r="K54" s="26">
        <f t="shared" si="0"/>
        <v>0.5</v>
      </c>
      <c r="L54" s="27"/>
    </row>
    <row r="55" spans="1:13" s="2" customFormat="1" ht="23.25" customHeight="1" x14ac:dyDescent="0.25">
      <c r="A55" s="23" t="s">
        <v>73</v>
      </c>
      <c r="B55" s="23"/>
      <c r="C55" s="24" t="s">
        <v>74</v>
      </c>
      <c r="D55" s="24"/>
      <c r="E55" s="24"/>
      <c r="F55" s="24"/>
      <c r="G55" s="24"/>
      <c r="H55" s="25"/>
      <c r="I55" s="21">
        <v>3228428</v>
      </c>
      <c r="J55" s="21">
        <v>1235948.8999999999</v>
      </c>
      <c r="K55" s="26">
        <f t="shared" si="0"/>
        <v>0.3828330382464778</v>
      </c>
      <c r="L55" s="27"/>
    </row>
    <row r="56" spans="1:13" s="2" customFormat="1" ht="15" customHeight="1" x14ac:dyDescent="0.25">
      <c r="A56" s="23" t="s">
        <v>75</v>
      </c>
      <c r="B56" s="23"/>
      <c r="C56" s="24" t="s">
        <v>76</v>
      </c>
      <c r="D56" s="24"/>
      <c r="E56" s="24"/>
      <c r="F56" s="24"/>
      <c r="G56" s="24"/>
      <c r="H56" s="25"/>
      <c r="I56" s="21">
        <v>3385337.1</v>
      </c>
      <c r="J56" s="21">
        <v>2307783.2999999998</v>
      </c>
      <c r="K56" s="26">
        <f t="shared" si="0"/>
        <v>0.68169970429237303</v>
      </c>
      <c r="L56" s="27"/>
    </row>
    <row r="57" spans="1:13" s="2" customFormat="1" ht="15" customHeight="1" x14ac:dyDescent="0.25">
      <c r="A57" s="23" t="s">
        <v>77</v>
      </c>
      <c r="B57" s="23"/>
      <c r="C57" s="24" t="s">
        <v>78</v>
      </c>
      <c r="D57" s="24"/>
      <c r="E57" s="24"/>
      <c r="F57" s="24"/>
      <c r="G57" s="24"/>
      <c r="H57" s="25"/>
      <c r="I57" s="21">
        <v>99532.1</v>
      </c>
      <c r="J57" s="21">
        <v>13816.3</v>
      </c>
      <c r="K57" s="26">
        <f t="shared" si="0"/>
        <v>0.13881250370483492</v>
      </c>
      <c r="L57" s="27"/>
    </row>
    <row r="58" spans="1:13" s="1" customFormat="1" ht="34.5" customHeight="1" x14ac:dyDescent="0.25">
      <c r="A58" s="28" t="s">
        <v>79</v>
      </c>
      <c r="B58" s="28"/>
      <c r="C58" s="29" t="s">
        <v>80</v>
      </c>
      <c r="D58" s="29"/>
      <c r="E58" s="29"/>
      <c r="F58" s="29"/>
      <c r="G58" s="29"/>
      <c r="H58" s="30"/>
      <c r="I58" s="22">
        <v>25237</v>
      </c>
      <c r="J58" s="22">
        <v>12071.1</v>
      </c>
      <c r="K58" s="31">
        <f t="shared" ref="K58" si="8">J58/I58</f>
        <v>0.47830962475730082</v>
      </c>
      <c r="L58" s="32"/>
    </row>
    <row r="59" spans="1:13" s="1" customFormat="1" ht="23.25" customHeight="1" x14ac:dyDescent="0.25">
      <c r="A59" s="28" t="s">
        <v>81</v>
      </c>
      <c r="B59" s="28"/>
      <c r="C59" s="29" t="s">
        <v>82</v>
      </c>
      <c r="D59" s="29"/>
      <c r="E59" s="29"/>
      <c r="F59" s="29"/>
      <c r="G59" s="29"/>
      <c r="H59" s="30"/>
      <c r="I59" s="22">
        <v>0</v>
      </c>
      <c r="J59" s="22">
        <v>-24782</v>
      </c>
      <c r="K59" s="31"/>
      <c r="L59" s="32"/>
    </row>
    <row r="60" spans="1:13" s="1" customFormat="1" ht="15" customHeight="1" x14ac:dyDescent="0.25">
      <c r="A60" s="33" t="s">
        <v>83</v>
      </c>
      <c r="B60" s="33"/>
      <c r="C60" s="33"/>
      <c r="D60" s="33"/>
      <c r="E60" s="33"/>
      <c r="F60" s="33"/>
      <c r="G60" s="33"/>
      <c r="H60" s="34"/>
      <c r="I60" s="22">
        <f>I52+I14</f>
        <v>12026818.899999999</v>
      </c>
      <c r="J60" s="22">
        <f>J52+J14</f>
        <v>6016599</v>
      </c>
      <c r="K60" s="31">
        <f t="shared" si="0"/>
        <v>0.50026520312865119</v>
      </c>
      <c r="L60" s="32"/>
    </row>
    <row r="63" spans="1:13" ht="15.75" x14ac:dyDescent="0.25">
      <c r="A63" s="18" t="s">
        <v>88</v>
      </c>
      <c r="B63" s="18"/>
      <c r="C63" s="18"/>
      <c r="D63" s="19"/>
      <c r="E63" s="6"/>
      <c r="F63" s="6"/>
      <c r="G63" s="6"/>
      <c r="H63" s="6"/>
      <c r="I63" s="6"/>
      <c r="J63" s="6"/>
      <c r="K63" s="6"/>
      <c r="L63" s="6"/>
      <c r="M63" s="6"/>
    </row>
    <row r="64" spans="1:13" ht="15.75" x14ac:dyDescent="0.25">
      <c r="A64" s="18" t="s">
        <v>90</v>
      </c>
      <c r="B64" s="18"/>
      <c r="C64" s="18"/>
      <c r="D64" s="19"/>
      <c r="E64" s="6"/>
      <c r="F64" s="6"/>
      <c r="G64" s="6"/>
      <c r="H64" s="6"/>
      <c r="I64" s="6"/>
      <c r="J64" s="6"/>
      <c r="K64" s="6"/>
      <c r="L64" s="6"/>
      <c r="M64" s="6"/>
    </row>
    <row r="65" spans="1:13" x14ac:dyDescent="0.25">
      <c r="A65" s="6"/>
      <c r="B65" s="6"/>
      <c r="C65" s="6"/>
      <c r="D65" s="6"/>
      <c r="E65" s="19"/>
      <c r="F65" s="19"/>
      <c r="G65" s="19"/>
      <c r="H65" s="19"/>
      <c r="J65" s="19"/>
      <c r="K65" s="19"/>
      <c r="L65" s="19"/>
      <c r="M65" s="6"/>
    </row>
    <row r="66" spans="1:13" ht="15.75" x14ac:dyDescent="0.25">
      <c r="A66" s="19"/>
      <c r="B66" s="19"/>
      <c r="D66" s="20" t="s">
        <v>96</v>
      </c>
      <c r="E66" s="19"/>
      <c r="F66" s="19"/>
      <c r="G66" s="19"/>
      <c r="H66" s="19"/>
      <c r="M66" s="6"/>
    </row>
    <row r="67" spans="1:13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</row>
    <row r="69" spans="1:13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</sheetData>
  <mergeCells count="148">
    <mergeCell ref="C14:H14"/>
    <mergeCell ref="K14:L14"/>
    <mergeCell ref="A15:B15"/>
    <mergeCell ref="C15:H15"/>
    <mergeCell ref="K15:L15"/>
    <mergeCell ref="A9:L9"/>
    <mergeCell ref="A19:B19"/>
    <mergeCell ref="C19:H19"/>
    <mergeCell ref="K19:L19"/>
    <mergeCell ref="A12:B13"/>
    <mergeCell ref="C12:H13"/>
    <mergeCell ref="I12:I13"/>
    <mergeCell ref="J12:J13"/>
    <mergeCell ref="K12:L13"/>
    <mergeCell ref="A10:L10"/>
    <mergeCell ref="K11:L11"/>
    <mergeCell ref="A16:B16"/>
    <mergeCell ref="C16:H16"/>
    <mergeCell ref="K16:L16"/>
    <mergeCell ref="A14:B14"/>
    <mergeCell ref="A20:B20"/>
    <mergeCell ref="C20:H20"/>
    <mergeCell ref="K20:L20"/>
    <mergeCell ref="A18:B18"/>
    <mergeCell ref="C18:H18"/>
    <mergeCell ref="K18:L18"/>
    <mergeCell ref="K17:L17"/>
    <mergeCell ref="A17:B17"/>
    <mergeCell ref="C17:H17"/>
    <mergeCell ref="A24:B24"/>
    <mergeCell ref="C24:H24"/>
    <mergeCell ref="K24:L24"/>
    <mergeCell ref="A23:B23"/>
    <mergeCell ref="C23:H23"/>
    <mergeCell ref="K23:L23"/>
    <mergeCell ref="A21:B21"/>
    <mergeCell ref="C21:H21"/>
    <mergeCell ref="K21:L21"/>
    <mergeCell ref="A22:B22"/>
    <mergeCell ref="C22:H22"/>
    <mergeCell ref="K22:L22"/>
    <mergeCell ref="A26:B26"/>
    <mergeCell ref="C26:H26"/>
    <mergeCell ref="K26:L26"/>
    <mergeCell ref="A27:B27"/>
    <mergeCell ref="C27:H27"/>
    <mergeCell ref="K27:L27"/>
    <mergeCell ref="A25:B25"/>
    <mergeCell ref="C25:H25"/>
    <mergeCell ref="K25:L25"/>
    <mergeCell ref="A29:B29"/>
    <mergeCell ref="C29:H29"/>
    <mergeCell ref="K29:L29"/>
    <mergeCell ref="A30:B30"/>
    <mergeCell ref="C30:H30"/>
    <mergeCell ref="K30:L30"/>
    <mergeCell ref="A28:B28"/>
    <mergeCell ref="C28:H28"/>
    <mergeCell ref="K28:L28"/>
    <mergeCell ref="A33:B33"/>
    <mergeCell ref="C33:H33"/>
    <mergeCell ref="K33:L33"/>
    <mergeCell ref="A32:B32"/>
    <mergeCell ref="C32:H32"/>
    <mergeCell ref="K32:L32"/>
    <mergeCell ref="A31:B31"/>
    <mergeCell ref="C31:H31"/>
    <mergeCell ref="K31:L31"/>
    <mergeCell ref="A37:B37"/>
    <mergeCell ref="C37:H37"/>
    <mergeCell ref="K37:L37"/>
    <mergeCell ref="A34:B34"/>
    <mergeCell ref="C34:H34"/>
    <mergeCell ref="K34:L34"/>
    <mergeCell ref="A36:B36"/>
    <mergeCell ref="C36:H36"/>
    <mergeCell ref="K36:L36"/>
    <mergeCell ref="C35:H35"/>
    <mergeCell ref="A35:B35"/>
    <mergeCell ref="K35:L35"/>
    <mergeCell ref="A42:B42"/>
    <mergeCell ref="C42:H42"/>
    <mergeCell ref="K42:L42"/>
    <mergeCell ref="A41:B41"/>
    <mergeCell ref="C41:H41"/>
    <mergeCell ref="K41:L41"/>
    <mergeCell ref="A39:B39"/>
    <mergeCell ref="C39:H39"/>
    <mergeCell ref="K39:L39"/>
    <mergeCell ref="A40:B40"/>
    <mergeCell ref="C40:H40"/>
    <mergeCell ref="K40:L40"/>
    <mergeCell ref="A45:B45"/>
    <mergeCell ref="C45:H45"/>
    <mergeCell ref="K45:L45"/>
    <mergeCell ref="A47:B47"/>
    <mergeCell ref="C47:H47"/>
    <mergeCell ref="K47:L47"/>
    <mergeCell ref="A43:B43"/>
    <mergeCell ref="C43:H43"/>
    <mergeCell ref="K43:L43"/>
    <mergeCell ref="A44:B44"/>
    <mergeCell ref="C44:H44"/>
    <mergeCell ref="K44:L44"/>
    <mergeCell ref="K50:L50"/>
    <mergeCell ref="A49:B49"/>
    <mergeCell ref="C49:H49"/>
    <mergeCell ref="K49:L49"/>
    <mergeCell ref="A48:B48"/>
    <mergeCell ref="C48:H48"/>
    <mergeCell ref="K48:L48"/>
    <mergeCell ref="A46:B46"/>
    <mergeCell ref="C46:H46"/>
    <mergeCell ref="K46:L46"/>
    <mergeCell ref="A60:H60"/>
    <mergeCell ref="K60:L60"/>
    <mergeCell ref="A59:B59"/>
    <mergeCell ref="C59:H59"/>
    <mergeCell ref="K59:L59"/>
    <mergeCell ref="A58:B58"/>
    <mergeCell ref="C58:H58"/>
    <mergeCell ref="K58:L58"/>
    <mergeCell ref="C55:H55"/>
    <mergeCell ref="K55:L55"/>
    <mergeCell ref="A38:B38"/>
    <mergeCell ref="C38:H38"/>
    <mergeCell ref="K38:L38"/>
    <mergeCell ref="A57:B57"/>
    <mergeCell ref="C57:H57"/>
    <mergeCell ref="K57:L57"/>
    <mergeCell ref="A56:B56"/>
    <mergeCell ref="C56:H56"/>
    <mergeCell ref="K56:L56"/>
    <mergeCell ref="A55:B55"/>
    <mergeCell ref="A54:B54"/>
    <mergeCell ref="C54:H54"/>
    <mergeCell ref="K54:L54"/>
    <mergeCell ref="A52:B52"/>
    <mergeCell ref="C52:H52"/>
    <mergeCell ref="K52:L52"/>
    <mergeCell ref="A53:B53"/>
    <mergeCell ref="C53:H53"/>
    <mergeCell ref="K53:L53"/>
    <mergeCell ref="A51:B51"/>
    <mergeCell ref="C51:H51"/>
    <mergeCell ref="K51:L51"/>
    <mergeCell ref="A50:B50"/>
    <mergeCell ref="C50:H5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2" fitToHeight="3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Сотрудник</cp:lastModifiedBy>
  <cp:lastPrinted>2022-07-12T12:52:21Z</cp:lastPrinted>
  <dcterms:created xsi:type="dcterms:W3CDTF">2020-04-23T11:51:56Z</dcterms:created>
  <dcterms:modified xsi:type="dcterms:W3CDTF">2022-07-12T12:52:24Z</dcterms:modified>
</cp:coreProperties>
</file>