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S:\Аналитика\по 2022 году\Исполнение бюджета\01.08.2022\"/>
    </mc:Choice>
  </mc:AlternateContent>
  <bookViews>
    <workbookView xWindow="11940" yWindow="1095" windowWidth="13125" windowHeight="11220"/>
  </bookViews>
  <sheets>
    <sheet name="Лист1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6" i="1" l="1"/>
  <c r="F37" i="1" l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B36" i="1" l="1"/>
  <c r="C36" i="1"/>
  <c r="D41" i="1"/>
  <c r="B63" i="1" l="1"/>
  <c r="B75" i="1" l="1"/>
  <c r="B57" i="1"/>
  <c r="D25" i="1" l="1"/>
  <c r="D23" i="1"/>
  <c r="D22" i="1"/>
  <c r="D21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F27" i="1"/>
  <c r="F26" i="1"/>
  <c r="F25" i="1"/>
  <c r="F24" i="1"/>
  <c r="F23" i="1"/>
  <c r="F22" i="1"/>
  <c r="F21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E4" i="1"/>
  <c r="E20" i="1"/>
  <c r="E28" i="1" l="1"/>
  <c r="E63" i="1" l="1"/>
  <c r="E47" i="1"/>
  <c r="E90" i="1" l="1"/>
  <c r="E86" i="1"/>
  <c r="E82" i="1"/>
  <c r="E75" i="1"/>
  <c r="E77" i="1"/>
  <c r="E72" i="1"/>
  <c r="E65" i="1"/>
  <c r="E57" i="1"/>
  <c r="E51" i="1"/>
  <c r="E36" i="1"/>
  <c r="C90" i="1"/>
  <c r="B90" i="1"/>
  <c r="C86" i="1"/>
  <c r="B86" i="1"/>
  <c r="C82" i="1"/>
  <c r="B82" i="1"/>
  <c r="C77" i="1"/>
  <c r="B77" i="1"/>
  <c r="D80" i="1"/>
  <c r="D83" i="1"/>
  <c r="D84" i="1"/>
  <c r="C75" i="1"/>
  <c r="C72" i="1"/>
  <c r="B72" i="1"/>
  <c r="C65" i="1"/>
  <c r="B65" i="1"/>
  <c r="C63" i="1"/>
  <c r="C57" i="1"/>
  <c r="C51" i="1"/>
  <c r="B51" i="1"/>
  <c r="C47" i="1"/>
  <c r="B47" i="1"/>
  <c r="D82" i="1" l="1"/>
  <c r="B4" i="1" l="1"/>
  <c r="C4" i="1"/>
  <c r="C20" i="1"/>
  <c r="F20" i="1" l="1"/>
  <c r="D4" i="1"/>
  <c r="C28" i="1"/>
  <c r="C92" i="1"/>
  <c r="B92" i="1"/>
  <c r="D48" i="1"/>
  <c r="F36" i="1"/>
  <c r="F28" i="1" l="1"/>
  <c r="F4" i="1"/>
  <c r="D91" i="1" l="1"/>
  <c r="D90" i="1"/>
  <c r="D89" i="1"/>
  <c r="D87" i="1"/>
  <c r="D86" i="1"/>
  <c r="D85" i="1"/>
  <c r="D79" i="1"/>
  <c r="D78" i="1"/>
  <c r="D77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0" i="1"/>
  <c r="D59" i="1"/>
  <c r="D58" i="1"/>
  <c r="D57" i="1"/>
  <c r="D56" i="1"/>
  <c r="D55" i="1"/>
  <c r="D54" i="1"/>
  <c r="D53" i="1"/>
  <c r="D52" i="1"/>
  <c r="D51" i="1"/>
  <c r="D50" i="1"/>
  <c r="D49" i="1"/>
  <c r="D47" i="1"/>
  <c r="D43" i="1"/>
  <c r="D42" i="1"/>
  <c r="D40" i="1"/>
  <c r="D39" i="1"/>
  <c r="D38" i="1"/>
  <c r="D37" i="1"/>
  <c r="D36" i="1"/>
  <c r="B20" i="1"/>
  <c r="D20" i="1" s="1"/>
  <c r="D92" i="1" l="1"/>
  <c r="B28" i="1"/>
  <c r="D28" i="1" s="1"/>
</calcChain>
</file>

<file path=xl/sharedStrings.xml><?xml version="1.0" encoding="utf-8"?>
<sst xmlns="http://schemas.openxmlformats.org/spreadsheetml/2006/main" count="95" uniqueCount="90">
  <si>
    <t>% исполнения</t>
  </si>
  <si>
    <t>ИТОГО</t>
  </si>
  <si>
    <t>1.Доходы</t>
  </si>
  <si>
    <t>Налоги на товары (работы, услуги), реализуемые на территории РФ</t>
  </si>
  <si>
    <t>Налоги на совокупный доход</t>
  </si>
  <si>
    <t>Налоги на имущество</t>
  </si>
  <si>
    <t>Государственная пошлина, сборы</t>
  </si>
  <si>
    <t>Доходы от использования имущества, находящегося в государственной и муниципальной собственности</t>
  </si>
  <si>
    <t>Плата за негативное воздействие на окружающую среду</t>
  </si>
  <si>
    <t>Прочие доходы местных бюджетов от оказания платных услуг и компенсации затрат государства</t>
  </si>
  <si>
    <t>Доходы от продажи земельных участков, находящихся в государственной 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</si>
  <si>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</si>
  <si>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Прочие поступления от денежных взысканий (штрафов) и иных сумм в возмещение ущерба, зачисляемые в бюджеты городских округов</t>
  </si>
  <si>
    <t>Прочие неналоговые доходы местных бюджетов</t>
  </si>
  <si>
    <t xml:space="preserve">Невыясненные поступления </t>
  </si>
  <si>
    <t>2.Безвозмездные поступления</t>
  </si>
  <si>
    <t>Дотации бюджетам городских округов на выравнивание уровня бюджетной обеспеченности</t>
  </si>
  <si>
    <t>Субвенции от других бюджетов бюджетной системы Российской Федерации</t>
  </si>
  <si>
    <t>Иные межбюджетные трансферты</t>
  </si>
  <si>
    <t>Прочие безвозмездные поступления</t>
  </si>
  <si>
    <t xml:space="preserve">Субсидии от  других бюджетов бюджетной системы Российской Федерации  </t>
  </si>
  <si>
    <t xml:space="preserve">Возврат остатков субсидий и субвенций </t>
  </si>
  <si>
    <t>Возврат остатков субсидий и субвенций в Минфин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</si>
  <si>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</si>
  <si>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</si>
  <si>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</si>
  <si>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</si>
  <si>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</si>
  <si>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</si>
  <si>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</si>
  <si>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</si>
  <si>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</si>
  <si>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Мобилизационная подготовка экономики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</si>
  <si>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</si>
  <si>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</si>
  <si>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</si>
  <si>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Сельское хозяйство и рыболовство</t>
  </si>
  <si>
    <t>Транспорт</t>
  </si>
  <si>
    <t>Дорожное хозяйство (дорожные фонды)</t>
  </si>
  <si>
    <t>Связь и информатика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</si>
  <si>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</si>
  <si>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</si>
  <si>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</si>
  <si>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</si>
  <si>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</si>
  <si>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Прикладные научные исследования в области жилищно- коммунального хозяйства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</si>
  <si>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</si>
  <si>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</si>
  <si>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</si>
  <si>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</si>
  <si>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</si>
  <si>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</si>
  <si>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</si>
  <si>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</si>
  <si>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 xml:space="preserve">Молодежная политика </t>
  </si>
  <si>
    <t>Другие вопросы в области образования</t>
  </si>
  <si>
    <t>Культура и кинематография</t>
  </si>
  <si>
    <t>Культура</t>
  </si>
  <si>
    <t>Другие вопросы в области культуры, кинематографии</t>
  </si>
  <si>
    <t>Здравоохранение</t>
  </si>
  <si>
    <t>Другие вопросы в области здравоохранения</t>
  </si>
  <si>
    <t>Социальная политика</t>
  </si>
  <si>
    <t>Пенсионное обеспечение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</si>
  <si>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</si>
  <si>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</si>
  <si>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</si>
  <si>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</si>
  <si>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</si>
  <si>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</si>
  <si>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</si>
  <si>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</si>
  <si>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</si>
  <si>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муниципального долга</t>
  </si>
  <si>
    <t>Обслуживание государственного внутреннего и муниципального долга</t>
  </si>
  <si>
    <t>Социальное обеспечение населения</t>
  </si>
  <si>
    <t>Другие вопросы в области средств массовой информации</t>
  </si>
  <si>
    <t>Гражданская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</si>
  <si>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</si>
  <si>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2. Расходы</t>
  </si>
  <si>
    <t>План на 2022 г.</t>
  </si>
  <si>
    <t xml:space="preserve">                       Исполнение бюджета Орехово-Зуевского городского округа по доходам за 2022 г.  (тыс.руб.)</t>
  </si>
  <si>
    <t>Доходы от приватизации имущества,находящегося в собственности городских округов, в части приватизации нефинансовых активов имущества казны</t>
  </si>
  <si>
    <t>Доходы от продажи квартир , находящихся  в  собственности городских округов</t>
  </si>
  <si>
    <t>Отклонение 2022 от 2021</t>
  </si>
  <si>
    <t xml:space="preserve">                       Исполнение бюджета Орехово-Зуевского городского округа по расходам за 2022 г. (тыс.руб.)</t>
  </si>
  <si>
    <t>Налоги на прибыль,доходы</t>
  </si>
  <si>
    <t xml:space="preserve">Обеспечение проведения выборов и референдумов
</t>
  </si>
  <si>
    <t>Фактически  исполнено на 01.08.2022 г.</t>
  </si>
  <si>
    <t>Фактически  исполнено на 01.08.2021г.</t>
  </si>
  <si>
    <t xml:space="preserve">Фактически  исполнено на 01.08.2021 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</si>
</sst>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6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2" borderId="0" xfId="0" applyFont="1" applyFill="1"/>
    <xf numFmtId="0" fontId="4" fillId="2" borderId="0" xfId="0" applyFont="1" applyFill="1"/>
    <xf numFmtId="4" fontId="2" fillId="2" borderId="0" xfId="0" applyNumberFormat="1" applyFont="1" applyFill="1"/>
    <xf numFmtId="0" fontId="2" fillId="2" borderId="0" xfId="0" applyFont="1" applyFill="1" applyAlignment="1">
      <alignment wrapText="1"/>
    </xf>
    <xf numFmtId="0" fontId="4" fillId="2" borderId="0" xfId="0" applyFont="1" applyFill="1" applyBorder="1" applyAlignment="1">
      <alignment horizontal="left" vertical="center" wrapText="1"/>
    </xf>
    <xf numFmtId="164" fontId="4" fillId="2" borderId="0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164" fontId="4" fillId="0" borderId="0" xfId="0" applyNumberFormat="1" applyFont="1" applyFill="1" applyBorder="1" applyAlignment="1">
      <alignment horizontal="center" vertical="center" wrapText="1"/>
    </xf>
    <xf numFmtId="164" fontId="5" fillId="2" borderId="12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left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164" fontId="4" fillId="2" borderId="10" xfId="0" applyNumberFormat="1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top" wrapText="1"/>
    </xf>
    <xf numFmtId="0" fontId="5" fillId="2" borderId="11" xfId="0" applyFont="1" applyFill="1" applyBorder="1" applyAlignment="1">
      <alignment horizontal="left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left" vertical="center" wrapText="1"/>
    </xf>
    <xf numFmtId="164" fontId="4" fillId="0" borderId="1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164" fontId="4" fillId="0" borderId="10" xfId="0" applyNumberFormat="1" applyFont="1" applyFill="1" applyBorder="1" applyAlignment="1">
      <alignment horizontal="center" vertical="center" wrapText="1"/>
    </xf>
    <xf numFmtId="164" fontId="4" fillId="0" borderId="1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92"/>
  <sheetViews>
    <sheetView tabSelected="1" topLeftCell="A10" zoomScale="91" zoomScaleNormal="91" workbookViewId="0">
      <selection activeCell="E10" sqref="E9:E10"/>
    </sheetView>
  </sheetViews>
  <sheetFormatPr defaultColWidth="9.140625" defaultRowHeight="15.75" x14ac:dyDescent="0.25"/>
  <cols>
    <col min="1" max="1" width="53.140625" style="4" customWidth="1"/>
    <col min="2" max="2" width="20.28515625" style="4" customWidth="1"/>
    <col min="3" max="3" width="21.28515625" style="4" customWidth="1"/>
    <col min="4" max="4" width="14.7109375" style="4" customWidth="1"/>
    <col min="5" max="5" width="19.85546875" style="4" customWidth="1"/>
    <col min="6" max="6" width="18.85546875" style="4" customWidth="1"/>
    <col min="7" max="7" width="9.140625" style="1"/>
    <col min="8" max="8" width="11.28515625" style="1" bestFit="1" customWidth="1"/>
    <col min="9" max="16384" width="9.140625" style="1"/>
  </cols>
  <sheetData>
    <row r="1" spans="1:8" ht="21" customHeight="1" thickBot="1" x14ac:dyDescent="0.35">
      <c r="A1" s="33" t="s">
        <v>80</v>
      </c>
      <c r="B1" s="33"/>
      <c r="C1" s="33"/>
      <c r="D1" s="33"/>
      <c r="E1" s="33"/>
      <c r="F1" s="33"/>
    </row>
    <row r="2" spans="1:8" ht="30" customHeight="1" x14ac:dyDescent="0.25">
      <c r="A2" s="34"/>
      <c r="B2" s="36" t="s">
        <v>79</v>
      </c>
      <c r="C2" s="38" t="s">
        <v>87</v>
      </c>
      <c r="D2" s="36" t="s">
        <v>0</v>
      </c>
      <c r="E2" s="40" t="s">
        <v>89</v>
      </c>
      <c r="F2" s="42" t="s">
        <v>83</v>
      </c>
    </row>
    <row r="3" spans="1:8" ht="30" customHeight="1" x14ac:dyDescent="0.25">
      <c r="A3" s="35"/>
      <c r="B3" s="37"/>
      <c r="C3" s="39"/>
      <c r="D3" s="37"/>
      <c r="E3" s="41"/>
      <c r="F3" s="43"/>
    </row>
    <row r="4" spans="1:8" s="2" customFormat="1" x14ac:dyDescent="0.25">
      <c r="A4" s="20" t="s">
        <v>2</v>
      </c>
      <c r="B4" s="21">
        <f>SUM(B5:B19)</f>
        <v>5285251.7</v>
      </c>
      <c r="C4" s="21">
        <f>SUM(C5:C19)</f>
        <v>3003481.1000000006</v>
      </c>
      <c r="D4" s="21">
        <f>C4/B4*100</f>
        <v>56.827588740948713</v>
      </c>
      <c r="E4" s="21">
        <f>SUM(E5:E19)</f>
        <v>2341616.9999999995</v>
      </c>
      <c r="F4" s="45">
        <f>C4-E4</f>
        <v>661864.10000000102</v>
      </c>
    </row>
    <row r="5" spans="1:8" x14ac:dyDescent="0.25">
      <c r="A5" s="22" t="s">
        <v>85</v>
      </c>
      <c r="B5" s="23">
        <v>3977919.1</v>
      </c>
      <c r="C5" s="23">
        <v>2173816.2000000002</v>
      </c>
      <c r="D5" s="21">
        <f t="shared" ref="D5:D28" si="0">C5/B5*100</f>
        <v>54.647069117117042</v>
      </c>
      <c r="E5" s="23">
        <v>1577477.4</v>
      </c>
      <c r="F5" s="45">
        <f t="shared" ref="F5:F28" si="1">C5-E5</f>
        <v>596338.80000000028</v>
      </c>
      <c r="H5" s="3"/>
    </row>
    <row r="6" spans="1:8" ht="31.5" x14ac:dyDescent="0.25">
      <c r="A6" s="22" t="s">
        <v>3</v>
      </c>
      <c r="B6" s="23">
        <v>75512</v>
      </c>
      <c r="C6" s="23">
        <v>48538.1</v>
      </c>
      <c r="D6" s="21">
        <f t="shared" si="0"/>
        <v>64.278657696789907</v>
      </c>
      <c r="E6" s="23">
        <v>43646.5</v>
      </c>
      <c r="F6" s="45">
        <f t="shared" si="1"/>
        <v>4891.5999999999985</v>
      </c>
    </row>
    <row r="7" spans="1:8" x14ac:dyDescent="0.25">
      <c r="A7" s="22" t="s">
        <v>4</v>
      </c>
      <c r="B7" s="23">
        <v>506492</v>
      </c>
      <c r="C7" s="23">
        <v>388944.7</v>
      </c>
      <c r="D7" s="21">
        <f t="shared" si="0"/>
        <v>76.791874304036384</v>
      </c>
      <c r="E7" s="23">
        <v>312430.3</v>
      </c>
      <c r="F7" s="45">
        <f t="shared" si="1"/>
        <v>76514.400000000023</v>
      </c>
    </row>
    <row r="8" spans="1:8" x14ac:dyDescent="0.25">
      <c r="A8" s="22" t="s">
        <v>5</v>
      </c>
      <c r="B8" s="23">
        <v>387594</v>
      </c>
      <c r="C8" s="23">
        <v>141860.20000000001</v>
      </c>
      <c r="D8" s="21">
        <f t="shared" si="0"/>
        <v>36.600205369536162</v>
      </c>
      <c r="E8" s="23">
        <v>143977.5</v>
      </c>
      <c r="F8" s="45">
        <f t="shared" si="1"/>
        <v>-2117.2999999999884</v>
      </c>
    </row>
    <row r="9" spans="1:8" x14ac:dyDescent="0.25">
      <c r="A9" s="22" t="s">
        <v>6</v>
      </c>
      <c r="B9" s="23">
        <v>38025</v>
      </c>
      <c r="C9" s="23">
        <v>21007.200000000001</v>
      </c>
      <c r="D9" s="21">
        <f t="shared" si="0"/>
        <v>55.245759368836289</v>
      </c>
      <c r="E9" s="23">
        <v>20275.7</v>
      </c>
      <c r="F9" s="45">
        <f t="shared" si="1"/>
        <v>731.5</v>
      </c>
    </row>
    <row r="10" spans="1:8" ht="47.25" x14ac:dyDescent="0.25">
      <c r="A10" s="22" t="s">
        <v>7</v>
      </c>
      <c r="B10" s="23">
        <v>228267.7</v>
      </c>
      <c r="C10" s="23">
        <v>143559.70000000001</v>
      </c>
      <c r="D10" s="21">
        <f t="shared" si="0"/>
        <v>62.890939015901068</v>
      </c>
      <c r="E10" s="23">
        <v>148220.5</v>
      </c>
      <c r="F10" s="45">
        <f t="shared" si="1"/>
        <v>-4660.7999999999884</v>
      </c>
    </row>
    <row r="11" spans="1:8" ht="31.5" x14ac:dyDescent="0.25">
      <c r="A11" s="22" t="s">
        <v>8</v>
      </c>
      <c r="B11" s="23">
        <v>3744.9</v>
      </c>
      <c r="C11" s="23">
        <v>3925</v>
      </c>
      <c r="D11" s="21">
        <f t="shared" si="0"/>
        <v>104.80920718844295</v>
      </c>
      <c r="E11" s="23">
        <v>3922</v>
      </c>
      <c r="F11" s="45">
        <f t="shared" si="1"/>
        <v>3</v>
      </c>
    </row>
    <row r="12" spans="1:8" ht="31.5" x14ac:dyDescent="0.25">
      <c r="A12" s="22" t="s">
        <v>9</v>
      </c>
      <c r="B12" s="23">
        <v>3487</v>
      </c>
      <c r="C12" s="23">
        <v>3068.5</v>
      </c>
      <c r="D12" s="21">
        <f t="shared" si="0"/>
        <v>87.99827932320045</v>
      </c>
      <c r="E12" s="23">
        <v>26950.7</v>
      </c>
      <c r="F12" s="45">
        <f t="shared" si="1"/>
        <v>-23882.2</v>
      </c>
    </row>
    <row r="13" spans="1:8" ht="31.5" x14ac:dyDescent="0.25">
      <c r="A13" s="22" t="s">
        <v>82</v>
      </c>
      <c r="B13" s="23">
        <v>2784.5</v>
      </c>
      <c r="C13" s="23">
        <v>2586.8000000000002</v>
      </c>
      <c r="D13" s="21">
        <f t="shared" si="0"/>
        <v>92.899982043454841</v>
      </c>
      <c r="E13" s="23">
        <v>368</v>
      </c>
      <c r="F13" s="45">
        <f t="shared" si="1"/>
        <v>2218.8000000000002</v>
      </c>
    </row>
    <row r="14" spans="1:8" ht="47.25" x14ac:dyDescent="0.25">
      <c r="A14" s="22" t="s">
        <v>10</v>
      </c>
      <c r="B14" s="23">
        <v>7140</v>
      </c>
      <c r="C14" s="23">
        <v>8621.2999999999993</v>
      </c>
      <c r="D14" s="21">
        <f t="shared" si="0"/>
        <v>120.74649859943976</v>
      </c>
      <c r="E14" s="23">
        <v>8394</v>
      </c>
      <c r="F14" s="45">
        <f t="shared" si="1"/>
        <v>227.29999999999927</v>
      </c>
    </row>
    <row r="15" spans="1:8" ht="78.75" x14ac:dyDescent="0.25">
      <c r="A15" s="22" t="s">
        <v>11</v>
      </c>
      <c r="B15" s="23">
        <v>19992</v>
      </c>
      <c r="C15" s="23">
        <v>20811.099999999999</v>
      </c>
      <c r="D15" s="21">
        <f t="shared" si="0"/>
        <v>104.09713885554221</v>
      </c>
      <c r="E15" s="23">
        <v>21527.9</v>
      </c>
      <c r="F15" s="45">
        <f t="shared" si="1"/>
        <v>-716.80000000000291</v>
      </c>
    </row>
    <row r="16" spans="1:8" ht="63" x14ac:dyDescent="0.25">
      <c r="A16" s="22" t="s">
        <v>81</v>
      </c>
      <c r="B16" s="23">
        <v>7527.1</v>
      </c>
      <c r="C16" s="23">
        <v>13613.3</v>
      </c>
      <c r="D16" s="21">
        <f t="shared" si="0"/>
        <v>180.85716942780087</v>
      </c>
      <c r="E16" s="23">
        <v>2733.3</v>
      </c>
      <c r="F16" s="45">
        <f t="shared" si="1"/>
        <v>10880</v>
      </c>
    </row>
    <row r="17" spans="1:6" ht="47.25" x14ac:dyDescent="0.25">
      <c r="A17" s="22" t="s">
        <v>12</v>
      </c>
      <c r="B17" s="23">
        <v>10500</v>
      </c>
      <c r="C17" s="23">
        <v>21947.200000000001</v>
      </c>
      <c r="D17" s="21">
        <f t="shared" si="0"/>
        <v>209.02095238095239</v>
      </c>
      <c r="E17" s="23">
        <v>23881.3</v>
      </c>
      <c r="F17" s="45">
        <f t="shared" si="1"/>
        <v>-1934.0999999999985</v>
      </c>
    </row>
    <row r="18" spans="1:6" x14ac:dyDescent="0.25">
      <c r="A18" s="22" t="s">
        <v>13</v>
      </c>
      <c r="B18" s="23">
        <v>16266.4</v>
      </c>
      <c r="C18" s="23">
        <v>11139.3</v>
      </c>
      <c r="D18" s="21">
        <f t="shared" si="0"/>
        <v>68.480425908621442</v>
      </c>
      <c r="E18" s="23">
        <v>7772.4</v>
      </c>
      <c r="F18" s="45">
        <f t="shared" si="1"/>
        <v>3366.8999999999996</v>
      </c>
    </row>
    <row r="19" spans="1:6" x14ac:dyDescent="0.25">
      <c r="A19" s="22" t="s">
        <v>14</v>
      </c>
      <c r="B19" s="23">
        <v>0</v>
      </c>
      <c r="C19" s="23">
        <v>42.5</v>
      </c>
      <c r="D19" s="21"/>
      <c r="E19" s="23">
        <v>39.5</v>
      </c>
      <c r="F19" s="45">
        <f t="shared" si="1"/>
        <v>3</v>
      </c>
    </row>
    <row r="20" spans="1:6" s="2" customFormat="1" x14ac:dyDescent="0.25">
      <c r="A20" s="20" t="s">
        <v>15</v>
      </c>
      <c r="B20" s="21">
        <f>B21+B22+B23+B24+B25+B26+B27</f>
        <v>6930978.5</v>
      </c>
      <c r="C20" s="21">
        <f>C21+C22+C23+C24+C25+C26+C27</f>
        <v>3834812.1</v>
      </c>
      <c r="D20" s="21">
        <f t="shared" si="0"/>
        <v>55.328581671404699</v>
      </c>
      <c r="E20" s="21">
        <f>E21+E22+E23+E24+E25+E26+E27</f>
        <v>3199492.9999999991</v>
      </c>
      <c r="F20" s="45">
        <f t="shared" si="1"/>
        <v>635319.10000000102</v>
      </c>
    </row>
    <row r="21" spans="1:6" ht="31.5" x14ac:dyDescent="0.25">
      <c r="A21" s="22" t="s">
        <v>16</v>
      </c>
      <c r="B21" s="23">
        <v>3033</v>
      </c>
      <c r="C21" s="23">
        <v>1769.2</v>
      </c>
      <c r="D21" s="21">
        <f t="shared" si="0"/>
        <v>58.331684800527526</v>
      </c>
      <c r="E21" s="23">
        <v>1532.4</v>
      </c>
      <c r="F21" s="45">
        <f t="shared" si="1"/>
        <v>236.79999999999995</v>
      </c>
    </row>
    <row r="22" spans="1:6" ht="31.5" x14ac:dyDescent="0.25">
      <c r="A22" s="22" t="s">
        <v>17</v>
      </c>
      <c r="B22" s="23">
        <v>3386589.1</v>
      </c>
      <c r="C22" s="23">
        <v>2342675.2999999998</v>
      </c>
      <c r="D22" s="21">
        <f t="shared" si="0"/>
        <v>69.17506762187358</v>
      </c>
      <c r="E22" s="23">
        <v>2181984.2999999998</v>
      </c>
      <c r="F22" s="45">
        <f t="shared" si="1"/>
        <v>160691</v>
      </c>
    </row>
    <row r="23" spans="1:6" x14ac:dyDescent="0.25">
      <c r="A23" s="22" t="s">
        <v>18</v>
      </c>
      <c r="B23" s="23">
        <v>116803</v>
      </c>
      <c r="C23" s="23">
        <v>62332</v>
      </c>
      <c r="D23" s="21">
        <f t="shared" si="0"/>
        <v>53.365067678056214</v>
      </c>
      <c r="E23" s="23">
        <v>64609</v>
      </c>
      <c r="F23" s="45">
        <f t="shared" si="1"/>
        <v>-2277</v>
      </c>
    </row>
    <row r="24" spans="1:6" x14ac:dyDescent="0.25">
      <c r="A24" s="22" t="s">
        <v>19</v>
      </c>
      <c r="B24" s="23">
        <v>0</v>
      </c>
      <c r="C24" s="44"/>
      <c r="D24" s="21"/>
      <c r="E24" s="23">
        <v>40.4</v>
      </c>
      <c r="F24" s="45">
        <f t="shared" si="1"/>
        <v>-40.4</v>
      </c>
    </row>
    <row r="25" spans="1:6" ht="31.5" x14ac:dyDescent="0.25">
      <c r="A25" s="22" t="s">
        <v>20</v>
      </c>
      <c r="B25" s="23">
        <v>3399316.4</v>
      </c>
      <c r="C25" s="23">
        <v>1440746.5</v>
      </c>
      <c r="D25" s="21">
        <f t="shared" si="0"/>
        <v>42.383418619108241</v>
      </c>
      <c r="E25" s="23">
        <v>953725.8</v>
      </c>
      <c r="F25" s="45">
        <f t="shared" si="1"/>
        <v>487020.69999999995</v>
      </c>
    </row>
    <row r="26" spans="1:6" x14ac:dyDescent="0.25">
      <c r="A26" s="22" t="s">
        <v>21</v>
      </c>
      <c r="B26" s="23">
        <v>25237</v>
      </c>
      <c r="C26" s="23">
        <v>12071.1</v>
      </c>
      <c r="D26" s="21">
        <f t="shared" si="0"/>
        <v>47.830962475730082</v>
      </c>
      <c r="E26" s="23">
        <v>30831.8</v>
      </c>
      <c r="F26" s="45">
        <f t="shared" si="1"/>
        <v>-18760.699999999997</v>
      </c>
    </row>
    <row r="27" spans="1:6" x14ac:dyDescent="0.25">
      <c r="A27" s="22" t="s">
        <v>22</v>
      </c>
      <c r="B27" s="23">
        <v>0</v>
      </c>
      <c r="C27" s="23">
        <v>-24782</v>
      </c>
      <c r="D27" s="21"/>
      <c r="E27" s="23">
        <v>-33230.699999999997</v>
      </c>
      <c r="F27" s="45">
        <f t="shared" si="1"/>
        <v>8448.6999999999971</v>
      </c>
    </row>
    <row r="28" spans="1:6" s="2" customFormat="1" ht="16.5" thickBot="1" x14ac:dyDescent="0.3">
      <c r="A28" s="24" t="s">
        <v>1</v>
      </c>
      <c r="B28" s="25">
        <f>B4+B20</f>
        <v>12216230.199999999</v>
      </c>
      <c r="C28" s="25">
        <f>C4+C20</f>
        <v>6838293.2000000011</v>
      </c>
      <c r="D28" s="25">
        <f t="shared" si="0"/>
        <v>55.977114773099167</v>
      </c>
      <c r="E28" s="25">
        <f>E20+E4</f>
        <v>5541109.9999999981</v>
      </c>
      <c r="F28" s="46">
        <f t="shared" si="1"/>
        <v>1297183.200000003</v>
      </c>
    </row>
    <row r="29" spans="1:6" s="2" customFormat="1" x14ac:dyDescent="0.25">
      <c r="A29" s="5"/>
      <c r="B29" s="6"/>
      <c r="C29" s="6"/>
      <c r="D29" s="6"/>
      <c r="E29" s="6"/>
      <c r="F29" s="10"/>
    </row>
    <row r="30" spans="1:6" s="2" customFormat="1" x14ac:dyDescent="0.25">
      <c r="A30" s="5"/>
      <c r="B30" s="6"/>
      <c r="C30" s="6"/>
      <c r="D30" s="6"/>
      <c r="E30" s="6"/>
      <c r="F30" s="10"/>
    </row>
    <row r="31" spans="1:6" x14ac:dyDescent="0.25">
      <c r="F31" s="9"/>
    </row>
    <row r="32" spans="1:6" ht="21" thickBot="1" x14ac:dyDescent="0.3">
      <c r="A32" s="26" t="s">
        <v>84</v>
      </c>
      <c r="B32" s="26"/>
      <c r="C32" s="26"/>
      <c r="D32" s="26"/>
      <c r="E32" s="26"/>
      <c r="F32" s="26"/>
    </row>
    <row r="33" spans="1:6" ht="16.5" customHeight="1" x14ac:dyDescent="0.25">
      <c r="A33" s="27"/>
      <c r="B33" s="29" t="s">
        <v>79</v>
      </c>
      <c r="C33" s="29" t="s">
        <v>87</v>
      </c>
      <c r="D33" s="29" t="s">
        <v>0</v>
      </c>
      <c r="E33" s="29" t="s">
        <v>88</v>
      </c>
      <c r="F33" s="31" t="s">
        <v>83</v>
      </c>
    </row>
    <row r="34" spans="1:6" ht="44.45" customHeight="1" x14ac:dyDescent="0.25">
      <c r="A34" s="28"/>
      <c r="B34" s="30"/>
      <c r="C34" s="30"/>
      <c r="D34" s="30"/>
      <c r="E34" s="30"/>
      <c r="F34" s="32"/>
    </row>
    <row r="35" spans="1:6" x14ac:dyDescent="0.25">
      <c r="A35" s="13" t="s">
        <v>78</v>
      </c>
      <c r="B35" s="12"/>
      <c r="C35" s="12"/>
      <c r="D35" s="12"/>
      <c r="E35" s="12"/>
      <c r="F35" s="14"/>
    </row>
    <row r="36" spans="1:6" x14ac:dyDescent="0.25">
      <c r="A36" s="13" t="s">
        <v>23</v>
      </c>
      <c r="B36" s="8">
        <f>B37+B38+B39+B40+B42+B43+B41</f>
        <v>1010303.1000000001</v>
      </c>
      <c r="C36" s="8">
        <f>C37+C38+C39+C40+C42+C43+C41</f>
        <v>494994.10000000003</v>
      </c>
      <c r="D36" s="8">
        <f>(C36/B36)*100</f>
        <v>48.994613596652329</v>
      </c>
      <c r="E36" s="8">
        <f>E37+E38+E39+E40+E42+E43</f>
        <v>453873.8</v>
      </c>
      <c r="F36" s="15">
        <f>C36-E36</f>
        <v>41120.300000000047</v>
      </c>
    </row>
    <row r="37" spans="1:6" ht="47.25" x14ac:dyDescent="0.25">
      <c r="A37" s="16" t="s">
        <v>24</v>
      </c>
      <c r="B37" s="7">
        <v>2466</v>
      </c>
      <c r="C37" s="7">
        <v>1314</v>
      </c>
      <c r="D37" s="8">
        <f t="shared" ref="D37:D92" si="2">(C37/B37)*100</f>
        <v>53.284671532846716</v>
      </c>
      <c r="E37" s="7">
        <v>1379.2</v>
      </c>
      <c r="F37" s="15">
        <f t="shared" ref="F37:F91" si="3">C37-E37</f>
        <v>-65.200000000000045</v>
      </c>
    </row>
    <row r="38" spans="1:6" ht="63" x14ac:dyDescent="0.25">
      <c r="A38" s="16" t="s">
        <v>25</v>
      </c>
      <c r="B38" s="7">
        <v>7699</v>
      </c>
      <c r="C38" s="7">
        <v>3668</v>
      </c>
      <c r="D38" s="8">
        <f t="shared" si="2"/>
        <v>47.642550980646838</v>
      </c>
      <c r="E38" s="7">
        <v>3825.1</v>
      </c>
      <c r="F38" s="15">
        <f t="shared" si="3"/>
        <v>-157.09999999999991</v>
      </c>
    </row>
    <row r="39" spans="1:6" ht="63" x14ac:dyDescent="0.25">
      <c r="A39" s="16" t="s">
        <v>26</v>
      </c>
      <c r="B39" s="7">
        <v>309355.40000000002</v>
      </c>
      <c r="C39" s="7">
        <v>142960</v>
      </c>
      <c r="D39" s="8">
        <f t="shared" si="2"/>
        <v>46.212220636846808</v>
      </c>
      <c r="E39" s="7">
        <v>136748.29999999999</v>
      </c>
      <c r="F39" s="15">
        <f t="shared" si="3"/>
        <v>6211.7000000000116</v>
      </c>
    </row>
    <row r="40" spans="1:6" ht="47.25" x14ac:dyDescent="0.25">
      <c r="A40" s="16" t="s">
        <v>27</v>
      </c>
      <c r="B40" s="7">
        <v>42315.1</v>
      </c>
      <c r="C40" s="7">
        <v>22297.4</v>
      </c>
      <c r="D40" s="8">
        <f t="shared" si="2"/>
        <v>52.693719263336256</v>
      </c>
      <c r="E40" s="7">
        <v>21459.5</v>
      </c>
      <c r="F40" s="15">
        <f t="shared" si="3"/>
        <v>837.90000000000146</v>
      </c>
    </row>
    <row r="41" spans="1:6" ht="18" customHeight="1" x14ac:dyDescent="0.25">
      <c r="A41" s="17" t="s">
        <v>86</v>
      </c>
      <c r="B41" s="7">
        <v>2293.8000000000002</v>
      </c>
      <c r="C41" s="7">
        <v>2293.8000000000002</v>
      </c>
      <c r="D41" s="8">
        <f t="shared" ref="D41" si="4">(C41/B41)*100</f>
        <v>100</v>
      </c>
      <c r="E41" s="7">
        <v>0</v>
      </c>
      <c r="F41" s="15">
        <f t="shared" si="3"/>
        <v>2293.8000000000002</v>
      </c>
    </row>
    <row r="42" spans="1:6" x14ac:dyDescent="0.25">
      <c r="A42" s="16" t="s">
        <v>28</v>
      </c>
      <c r="B42" s="7">
        <v>1402.4</v>
      </c>
      <c r="C42" s="7">
        <v>0</v>
      </c>
      <c r="D42" s="8">
        <f t="shared" si="2"/>
        <v>0</v>
      </c>
      <c r="E42" s="7">
        <v>0</v>
      </c>
      <c r="F42" s="15">
        <f t="shared" si="3"/>
        <v>0</v>
      </c>
    </row>
    <row r="43" spans="1:6" x14ac:dyDescent="0.25">
      <c r="A43" s="16" t="s">
        <v>29</v>
      </c>
      <c r="B43" s="7">
        <v>644771.4</v>
      </c>
      <c r="C43" s="7">
        <v>322460.90000000002</v>
      </c>
      <c r="D43" s="8">
        <f t="shared" si="2"/>
        <v>50.01166304833</v>
      </c>
      <c r="E43" s="7">
        <v>290461.7</v>
      </c>
      <c r="F43" s="15">
        <f t="shared" si="3"/>
        <v>31999.200000000012</v>
      </c>
    </row>
    <row r="44" spans="1:6" hidden="1" x14ac:dyDescent="0.25">
      <c r="A44" s="13" t="s">
        <v>30</v>
      </c>
      <c r="B44" s="8">
        <v>0</v>
      </c>
      <c r="C44" s="8">
        <v>0</v>
      </c>
      <c r="D44" s="8">
        <v>0</v>
      </c>
      <c r="E44" s="8"/>
      <c r="F44" s="15">
        <f t="shared" si="3"/>
        <v>0</v>
      </c>
    </row>
    <row r="45" spans="1:6" hidden="1" x14ac:dyDescent="0.25">
      <c r="A45" s="16" t="s">
        <v>31</v>
      </c>
      <c r="B45" s="7">
        <v>0</v>
      </c>
      <c r="C45" s="7">
        <v>0</v>
      </c>
      <c r="D45" s="7">
        <v>0</v>
      </c>
      <c r="E45" s="7"/>
      <c r="F45" s="15">
        <f t="shared" si="3"/>
        <v>0</v>
      </c>
    </row>
    <row r="46" spans="1:6" hidden="1" x14ac:dyDescent="0.25">
      <c r="A46" s="16" t="s">
        <v>32</v>
      </c>
      <c r="B46" s="7">
        <v>0</v>
      </c>
      <c r="C46" s="7">
        <v>0</v>
      </c>
      <c r="D46" s="8">
        <v>0</v>
      </c>
      <c r="E46" s="7"/>
      <c r="F46" s="15">
        <f t="shared" si="3"/>
        <v>0</v>
      </c>
    </row>
    <row r="47" spans="1:6" ht="31.5" x14ac:dyDescent="0.25">
      <c r="A47" s="13" t="s">
        <v>33</v>
      </c>
      <c r="B47" s="8">
        <f>B48+B49+B50</f>
        <v>117905.09999999999</v>
      </c>
      <c r="C47" s="8">
        <f>C48+C49+C50</f>
        <v>60020.100000000006</v>
      </c>
      <c r="D47" s="8">
        <f t="shared" si="2"/>
        <v>50.905431571662305</v>
      </c>
      <c r="E47" s="8">
        <f>E48+E50+E49</f>
        <v>52140.7</v>
      </c>
      <c r="F47" s="15">
        <f t="shared" si="3"/>
        <v>7879.4000000000087</v>
      </c>
    </row>
    <row r="48" spans="1:6" x14ac:dyDescent="0.25">
      <c r="A48" s="16" t="s">
        <v>76</v>
      </c>
      <c r="B48" s="7">
        <v>59670.2</v>
      </c>
      <c r="C48" s="7">
        <v>37325.4</v>
      </c>
      <c r="D48" s="8">
        <f t="shared" si="2"/>
        <v>62.552832066927891</v>
      </c>
      <c r="E48" s="7">
        <v>33941.800000000003</v>
      </c>
      <c r="F48" s="15">
        <f t="shared" si="3"/>
        <v>3383.5999999999985</v>
      </c>
    </row>
    <row r="49" spans="1:6" ht="47.25" x14ac:dyDescent="0.25">
      <c r="A49" s="16" t="s">
        <v>77</v>
      </c>
      <c r="B49" s="7">
        <v>12468.2</v>
      </c>
      <c r="C49" s="7">
        <v>1656.9</v>
      </c>
      <c r="D49" s="8">
        <f t="shared" si="2"/>
        <v>13.289007234404323</v>
      </c>
      <c r="E49" s="7">
        <v>1478.2</v>
      </c>
      <c r="F49" s="15">
        <f t="shared" si="3"/>
        <v>178.70000000000005</v>
      </c>
    </row>
    <row r="50" spans="1:6" ht="31.5" x14ac:dyDescent="0.25">
      <c r="A50" s="16" t="s">
        <v>34</v>
      </c>
      <c r="B50" s="7">
        <v>45766.7</v>
      </c>
      <c r="C50" s="7">
        <v>21037.8</v>
      </c>
      <c r="D50" s="8">
        <f t="shared" si="2"/>
        <v>45.967482907878434</v>
      </c>
      <c r="E50" s="7">
        <v>16720.7</v>
      </c>
      <c r="F50" s="15">
        <f t="shared" si="3"/>
        <v>4317.0999999999985</v>
      </c>
    </row>
    <row r="51" spans="1:6" x14ac:dyDescent="0.25">
      <c r="A51" s="13" t="s">
        <v>35</v>
      </c>
      <c r="B51" s="8">
        <f>B52+B53+B54+B55+B56</f>
        <v>631496.70000000007</v>
      </c>
      <c r="C51" s="8">
        <f>C52+C53+C54+C55+C56</f>
        <v>293669.79999999993</v>
      </c>
      <c r="D51" s="8">
        <f t="shared" si="2"/>
        <v>46.503774287339887</v>
      </c>
      <c r="E51" s="8">
        <f>E52+E53+E54+E55+E56</f>
        <v>245708.19999999998</v>
      </c>
      <c r="F51" s="15">
        <f t="shared" si="3"/>
        <v>47961.599999999948</v>
      </c>
    </row>
    <row r="52" spans="1:6" x14ac:dyDescent="0.25">
      <c r="A52" s="16" t="s">
        <v>36</v>
      </c>
      <c r="B52" s="7">
        <v>10928.8</v>
      </c>
      <c r="C52" s="7">
        <v>5225.3</v>
      </c>
      <c r="D52" s="8">
        <f t="shared" si="2"/>
        <v>47.812202620598789</v>
      </c>
      <c r="E52" s="7">
        <v>2819.7</v>
      </c>
      <c r="F52" s="15">
        <f t="shared" si="3"/>
        <v>2405.6000000000004</v>
      </c>
    </row>
    <row r="53" spans="1:6" x14ac:dyDescent="0.25">
      <c r="A53" s="16" t="s">
        <v>37</v>
      </c>
      <c r="B53" s="7">
        <v>870.7</v>
      </c>
      <c r="C53" s="7">
        <v>395.8</v>
      </c>
      <c r="D53" s="8">
        <f t="shared" si="2"/>
        <v>45.45767773056162</v>
      </c>
      <c r="E53" s="7">
        <v>48477.8</v>
      </c>
      <c r="F53" s="15">
        <f t="shared" si="3"/>
        <v>-48082</v>
      </c>
    </row>
    <row r="54" spans="1:6" x14ac:dyDescent="0.25">
      <c r="A54" s="16" t="s">
        <v>38</v>
      </c>
      <c r="B54" s="7">
        <v>599667.30000000005</v>
      </c>
      <c r="C54" s="7">
        <v>282471.59999999998</v>
      </c>
      <c r="D54" s="8">
        <f t="shared" si="2"/>
        <v>47.10471956699989</v>
      </c>
      <c r="E54" s="7">
        <v>183306.3</v>
      </c>
      <c r="F54" s="15">
        <f t="shared" si="3"/>
        <v>99165.299999999988</v>
      </c>
    </row>
    <row r="55" spans="1:6" x14ac:dyDescent="0.25">
      <c r="A55" s="16" t="s">
        <v>39</v>
      </c>
      <c r="B55" s="7">
        <v>8143</v>
      </c>
      <c r="C55" s="7">
        <v>4115.1000000000004</v>
      </c>
      <c r="D55" s="8">
        <f t="shared" si="2"/>
        <v>50.53542920299644</v>
      </c>
      <c r="E55" s="7">
        <v>5789.6</v>
      </c>
      <c r="F55" s="15">
        <f t="shared" si="3"/>
        <v>-1674.5</v>
      </c>
    </row>
    <row r="56" spans="1:6" ht="31.5" x14ac:dyDescent="0.25">
      <c r="A56" s="16" t="s">
        <v>40</v>
      </c>
      <c r="B56" s="7">
        <v>11886.9</v>
      </c>
      <c r="C56" s="7">
        <v>1462</v>
      </c>
      <c r="D56" s="8">
        <f t="shared" si="2"/>
        <v>12.299253800402123</v>
      </c>
      <c r="E56" s="7">
        <v>5314.8</v>
      </c>
      <c r="F56" s="15">
        <f t="shared" si="3"/>
        <v>-3852.8</v>
      </c>
    </row>
    <row r="57" spans="1:6" x14ac:dyDescent="0.25">
      <c r="A57" s="13" t="s">
        <v>41</v>
      </c>
      <c r="B57" s="8">
        <f>B58+B59+B60+B61+B62</f>
        <v>2248222.5999999996</v>
      </c>
      <c r="C57" s="8">
        <f>C58+C59+C60+C61+C62</f>
        <v>902835.7</v>
      </c>
      <c r="D57" s="8">
        <f t="shared" si="2"/>
        <v>40.157753951944088</v>
      </c>
      <c r="E57" s="8">
        <f>E58+E59+E60+E61+E62</f>
        <v>723997.1</v>
      </c>
      <c r="F57" s="15">
        <f t="shared" si="3"/>
        <v>178838.59999999998</v>
      </c>
    </row>
    <row r="58" spans="1:6" x14ac:dyDescent="0.25">
      <c r="A58" s="16" t="s">
        <v>42</v>
      </c>
      <c r="B58" s="7">
        <v>423915.6</v>
      </c>
      <c r="C58" s="7">
        <v>146771.20000000001</v>
      </c>
      <c r="D58" s="8">
        <f t="shared" si="2"/>
        <v>34.622740941828987</v>
      </c>
      <c r="E58" s="7">
        <v>80912.399999999994</v>
      </c>
      <c r="F58" s="15">
        <f t="shared" si="3"/>
        <v>65858.800000000017</v>
      </c>
    </row>
    <row r="59" spans="1:6" x14ac:dyDescent="0.25">
      <c r="A59" s="16" t="s">
        <v>43</v>
      </c>
      <c r="B59" s="7">
        <v>174286.8</v>
      </c>
      <c r="C59" s="7">
        <v>127025.7</v>
      </c>
      <c r="D59" s="8">
        <f t="shared" si="2"/>
        <v>72.883144334510703</v>
      </c>
      <c r="E59" s="7">
        <v>123559.9</v>
      </c>
      <c r="F59" s="15">
        <f t="shared" si="3"/>
        <v>3465.8000000000029</v>
      </c>
    </row>
    <row r="60" spans="1:6" x14ac:dyDescent="0.25">
      <c r="A60" s="16" t="s">
        <v>44</v>
      </c>
      <c r="B60" s="7">
        <v>1182492.3999999999</v>
      </c>
      <c r="C60" s="7">
        <v>375440.3</v>
      </c>
      <c r="D60" s="8">
        <f t="shared" si="2"/>
        <v>31.749912303876123</v>
      </c>
      <c r="E60" s="7">
        <v>322708.2</v>
      </c>
      <c r="F60" s="15">
        <f t="shared" si="3"/>
        <v>52732.099999999977</v>
      </c>
    </row>
    <row r="61" spans="1:6" ht="31.5" x14ac:dyDescent="0.25">
      <c r="A61" s="16" t="s">
        <v>45</v>
      </c>
      <c r="B61" s="7">
        <v>0</v>
      </c>
      <c r="C61" s="7">
        <v>0</v>
      </c>
      <c r="D61" s="8">
        <v>0</v>
      </c>
      <c r="E61" s="7">
        <v>0</v>
      </c>
      <c r="F61" s="15">
        <f t="shared" si="3"/>
        <v>0</v>
      </c>
    </row>
    <row r="62" spans="1:6" ht="31.5" x14ac:dyDescent="0.25">
      <c r="A62" s="16" t="s">
        <v>46</v>
      </c>
      <c r="B62" s="7">
        <v>467527.8</v>
      </c>
      <c r="C62" s="7">
        <v>253598.5</v>
      </c>
      <c r="D62" s="8">
        <f t="shared" si="2"/>
        <v>54.242442909277266</v>
      </c>
      <c r="E62" s="7">
        <v>196816.6</v>
      </c>
      <c r="F62" s="15">
        <f t="shared" si="3"/>
        <v>56781.899999999994</v>
      </c>
    </row>
    <row r="63" spans="1:6" x14ac:dyDescent="0.25">
      <c r="A63" s="13" t="s">
        <v>47</v>
      </c>
      <c r="B63" s="8">
        <f>B64</f>
        <v>750028.9</v>
      </c>
      <c r="C63" s="8">
        <f>C64</f>
        <v>251177.60000000001</v>
      </c>
      <c r="D63" s="8">
        <f t="shared" si="2"/>
        <v>33.48905622170026</v>
      </c>
      <c r="E63" s="8">
        <f>E64</f>
        <v>21719</v>
      </c>
      <c r="F63" s="15">
        <f t="shared" si="3"/>
        <v>229458.6</v>
      </c>
    </row>
    <row r="64" spans="1:6" ht="31.5" x14ac:dyDescent="0.25">
      <c r="A64" s="16" t="s">
        <v>48</v>
      </c>
      <c r="B64" s="7">
        <v>750028.9</v>
      </c>
      <c r="C64" s="7">
        <v>251177.60000000001</v>
      </c>
      <c r="D64" s="8">
        <f t="shared" si="2"/>
        <v>33.48905622170026</v>
      </c>
      <c r="E64" s="7">
        <v>21719</v>
      </c>
      <c r="F64" s="15">
        <f t="shared" si="3"/>
        <v>229458.6</v>
      </c>
    </row>
    <row r="65" spans="1:6" x14ac:dyDescent="0.25">
      <c r="A65" s="13" t="s">
        <v>49</v>
      </c>
      <c r="B65" s="8">
        <f>B66+B67+B68+B69+B70+B71</f>
        <v>6287538.0999999996</v>
      </c>
      <c r="C65" s="8">
        <f>C66+C67+C68+C69+C70+C71</f>
        <v>3762574.5</v>
      </c>
      <c r="D65" s="8">
        <f t="shared" si="2"/>
        <v>59.841776545258632</v>
      </c>
      <c r="E65" s="8">
        <f>E66+E67+E68+E69+E70+E71</f>
        <v>3398926.5000000005</v>
      </c>
      <c r="F65" s="15">
        <f t="shared" si="3"/>
        <v>363647.99999999953</v>
      </c>
    </row>
    <row r="66" spans="1:6" x14ac:dyDescent="0.25">
      <c r="A66" s="16" t="s">
        <v>50</v>
      </c>
      <c r="B66" s="7">
        <v>1653171.6</v>
      </c>
      <c r="C66" s="7">
        <v>1087342.7</v>
      </c>
      <c r="D66" s="8">
        <f t="shared" si="2"/>
        <v>65.773129661796744</v>
      </c>
      <c r="E66" s="7">
        <v>1080365.3</v>
      </c>
      <c r="F66" s="15">
        <f t="shared" si="3"/>
        <v>6977.3999999999069</v>
      </c>
    </row>
    <row r="67" spans="1:6" x14ac:dyDescent="0.25">
      <c r="A67" s="16" t="s">
        <v>51</v>
      </c>
      <c r="B67" s="7">
        <v>4102370</v>
      </c>
      <c r="C67" s="7">
        <v>2337189.2999999998</v>
      </c>
      <c r="D67" s="8">
        <f t="shared" si="2"/>
        <v>56.971684660330489</v>
      </c>
      <c r="E67" s="7">
        <v>2028655.9</v>
      </c>
      <c r="F67" s="15">
        <f t="shared" si="3"/>
        <v>308533.39999999991</v>
      </c>
    </row>
    <row r="68" spans="1:6" x14ac:dyDescent="0.25">
      <c r="A68" s="16" t="s">
        <v>52</v>
      </c>
      <c r="B68" s="7">
        <v>445432.3</v>
      </c>
      <c r="C68" s="7">
        <v>281297.5</v>
      </c>
      <c r="D68" s="8">
        <f t="shared" si="2"/>
        <v>63.151572079528137</v>
      </c>
      <c r="E68" s="7">
        <v>242858.1</v>
      </c>
      <c r="F68" s="15">
        <f t="shared" si="3"/>
        <v>38439.399999999994</v>
      </c>
    </row>
    <row r="69" spans="1:6" ht="31.5" x14ac:dyDescent="0.25">
      <c r="A69" s="16" t="s">
        <v>53</v>
      </c>
      <c r="B69" s="7">
        <v>17123</v>
      </c>
      <c r="C69" s="7">
        <v>10121.700000000001</v>
      </c>
      <c r="D69" s="8">
        <f t="shared" si="2"/>
        <v>59.111721076914094</v>
      </c>
      <c r="E69" s="7">
        <v>7592</v>
      </c>
      <c r="F69" s="15">
        <f t="shared" si="3"/>
        <v>2529.7000000000007</v>
      </c>
    </row>
    <row r="70" spans="1:6" x14ac:dyDescent="0.25">
      <c r="A70" s="16" t="s">
        <v>54</v>
      </c>
      <c r="B70" s="7">
        <v>42411.5</v>
      </c>
      <c r="C70" s="7">
        <v>30105.5</v>
      </c>
      <c r="D70" s="8">
        <f t="shared" si="2"/>
        <v>70.984284922721429</v>
      </c>
      <c r="E70" s="7">
        <v>25088.1</v>
      </c>
      <c r="F70" s="15">
        <f t="shared" si="3"/>
        <v>5017.4000000000015</v>
      </c>
    </row>
    <row r="71" spans="1:6" x14ac:dyDescent="0.25">
      <c r="A71" s="16" t="s">
        <v>55</v>
      </c>
      <c r="B71" s="7">
        <v>27029.7</v>
      </c>
      <c r="C71" s="7">
        <v>16517.8</v>
      </c>
      <c r="D71" s="8">
        <f t="shared" si="2"/>
        <v>61.109816239173945</v>
      </c>
      <c r="E71" s="7">
        <v>14367.1</v>
      </c>
      <c r="F71" s="15">
        <f t="shared" si="3"/>
        <v>2150.6999999999989</v>
      </c>
    </row>
    <row r="72" spans="1:6" x14ac:dyDescent="0.25">
      <c r="A72" s="13" t="s">
        <v>56</v>
      </c>
      <c r="B72" s="8">
        <f>B73+B74</f>
        <v>441778</v>
      </c>
      <c r="C72" s="8">
        <f>C73+C74</f>
        <v>242663</v>
      </c>
      <c r="D72" s="8">
        <f t="shared" si="2"/>
        <v>54.92871985476868</v>
      </c>
      <c r="E72" s="8">
        <f>E73+E74</f>
        <v>252742</v>
      </c>
      <c r="F72" s="15">
        <f t="shared" si="3"/>
        <v>-10079</v>
      </c>
    </row>
    <row r="73" spans="1:6" x14ac:dyDescent="0.25">
      <c r="A73" s="16" t="s">
        <v>57</v>
      </c>
      <c r="B73" s="7">
        <v>422026.8</v>
      </c>
      <c r="C73" s="7">
        <v>232790.3</v>
      </c>
      <c r="D73" s="8">
        <f t="shared" si="2"/>
        <v>55.16007514214737</v>
      </c>
      <c r="E73" s="7">
        <v>242440.7</v>
      </c>
      <c r="F73" s="15">
        <f t="shared" si="3"/>
        <v>-9650.4000000000233</v>
      </c>
    </row>
    <row r="74" spans="1:6" ht="31.5" x14ac:dyDescent="0.25">
      <c r="A74" s="16" t="s">
        <v>58</v>
      </c>
      <c r="B74" s="7">
        <v>19751.2</v>
      </c>
      <c r="C74" s="7">
        <v>9872.7000000000007</v>
      </c>
      <c r="D74" s="8">
        <f t="shared" si="2"/>
        <v>49.985317347806721</v>
      </c>
      <c r="E74" s="7">
        <v>10301.299999999999</v>
      </c>
      <c r="F74" s="15">
        <f t="shared" si="3"/>
        <v>-428.59999999999854</v>
      </c>
    </row>
    <row r="75" spans="1:6" x14ac:dyDescent="0.25">
      <c r="A75" s="13" t="s">
        <v>59</v>
      </c>
      <c r="B75" s="8">
        <f>B76</f>
        <v>2268</v>
      </c>
      <c r="C75" s="8">
        <f>C76</f>
        <v>984</v>
      </c>
      <c r="D75" s="8">
        <v>0</v>
      </c>
      <c r="E75" s="8">
        <f>E76</f>
        <v>3336</v>
      </c>
      <c r="F75" s="15">
        <f t="shared" si="3"/>
        <v>-2352</v>
      </c>
    </row>
    <row r="76" spans="1:6" x14ac:dyDescent="0.25">
      <c r="A76" s="16" t="s">
        <v>60</v>
      </c>
      <c r="B76" s="7">
        <v>2268</v>
      </c>
      <c r="C76" s="7">
        <v>984</v>
      </c>
      <c r="D76" s="7">
        <v>0</v>
      </c>
      <c r="E76" s="7">
        <v>3336</v>
      </c>
      <c r="F76" s="15">
        <f t="shared" si="3"/>
        <v>-2352</v>
      </c>
    </row>
    <row r="77" spans="1:6" x14ac:dyDescent="0.25">
      <c r="A77" s="13" t="s">
        <v>61</v>
      </c>
      <c r="B77" s="8">
        <f>B78+B79+B80+B81</f>
        <v>439067.19999999995</v>
      </c>
      <c r="C77" s="8">
        <f>C78+C79+C80+C81</f>
        <v>174589.69999999998</v>
      </c>
      <c r="D77" s="8">
        <f t="shared" si="2"/>
        <v>39.763776478862461</v>
      </c>
      <c r="E77" s="8">
        <f>E78+E79+E80+E81</f>
        <v>191243.99999999997</v>
      </c>
      <c r="F77" s="15">
        <f t="shared" si="3"/>
        <v>-16654.299999999988</v>
      </c>
    </row>
    <row r="78" spans="1:6" x14ac:dyDescent="0.25">
      <c r="A78" s="16" t="s">
        <v>62</v>
      </c>
      <c r="B78" s="7">
        <v>29232.799999999999</v>
      </c>
      <c r="C78" s="7">
        <v>13799.2</v>
      </c>
      <c r="D78" s="8">
        <f t="shared" si="2"/>
        <v>47.204510002462989</v>
      </c>
      <c r="E78" s="7">
        <v>13858.1</v>
      </c>
      <c r="F78" s="15">
        <f t="shared" si="3"/>
        <v>-58.899999999999636</v>
      </c>
    </row>
    <row r="79" spans="1:6" x14ac:dyDescent="0.25">
      <c r="A79" s="16" t="s">
        <v>74</v>
      </c>
      <c r="B79" s="7">
        <v>195545.1</v>
      </c>
      <c r="C79" s="7">
        <v>102208.4</v>
      </c>
      <c r="D79" s="8">
        <f t="shared" si="2"/>
        <v>52.268453671301394</v>
      </c>
      <c r="E79" s="7">
        <v>118566.7</v>
      </c>
      <c r="F79" s="15">
        <f t="shared" si="3"/>
        <v>-16358.300000000003</v>
      </c>
    </row>
    <row r="80" spans="1:6" x14ac:dyDescent="0.25">
      <c r="A80" s="16" t="s">
        <v>63</v>
      </c>
      <c r="B80" s="7">
        <v>214289.3</v>
      </c>
      <c r="C80" s="7">
        <v>58582.1</v>
      </c>
      <c r="D80" s="8">
        <f t="shared" si="2"/>
        <v>27.337855879878276</v>
      </c>
      <c r="E80" s="7">
        <v>58764.9</v>
      </c>
      <c r="F80" s="15">
        <f t="shared" si="3"/>
        <v>-182.80000000000291</v>
      </c>
    </row>
    <row r="81" spans="1:6" x14ac:dyDescent="0.25">
      <c r="A81" s="16" t="s">
        <v>64</v>
      </c>
      <c r="B81" s="7">
        <v>0</v>
      </c>
      <c r="C81" s="7">
        <v>0</v>
      </c>
      <c r="D81" s="8">
        <v>0</v>
      </c>
      <c r="E81" s="7">
        <v>54.3</v>
      </c>
      <c r="F81" s="15">
        <f t="shared" si="3"/>
        <v>-54.3</v>
      </c>
    </row>
    <row r="82" spans="1:6" x14ac:dyDescent="0.25">
      <c r="A82" s="13" t="s">
        <v>65</v>
      </c>
      <c r="B82" s="8">
        <f>B83+B84+B85</f>
        <v>996118.29999999993</v>
      </c>
      <c r="C82" s="8">
        <f>C83+C84+C85</f>
        <v>451735.80000000005</v>
      </c>
      <c r="D82" s="8">
        <f t="shared" si="2"/>
        <v>45.349613595092073</v>
      </c>
      <c r="E82" s="8">
        <f>E83+E84+E85</f>
        <v>249137.2</v>
      </c>
      <c r="F82" s="15">
        <f t="shared" si="3"/>
        <v>202598.60000000003</v>
      </c>
    </row>
    <row r="83" spans="1:6" x14ac:dyDescent="0.25">
      <c r="A83" s="16" t="s">
        <v>66</v>
      </c>
      <c r="B83" s="7">
        <v>214925.1</v>
      </c>
      <c r="C83" s="7">
        <v>124968.8</v>
      </c>
      <c r="D83" s="8">
        <f t="shared" si="2"/>
        <v>58.145279448514856</v>
      </c>
      <c r="E83" s="7">
        <v>139640.9</v>
      </c>
      <c r="F83" s="15">
        <f t="shared" si="3"/>
        <v>-14672.099999999991</v>
      </c>
    </row>
    <row r="84" spans="1:6" x14ac:dyDescent="0.25">
      <c r="A84" s="16" t="s">
        <v>67</v>
      </c>
      <c r="B84" s="7">
        <v>574802.1</v>
      </c>
      <c r="C84" s="7">
        <v>204733.9</v>
      </c>
      <c r="D84" s="8">
        <f t="shared" si="2"/>
        <v>35.618154491780736</v>
      </c>
      <c r="E84" s="7">
        <v>2264.6999999999998</v>
      </c>
      <c r="F84" s="15">
        <f t="shared" si="3"/>
        <v>202469.19999999998</v>
      </c>
    </row>
    <row r="85" spans="1:6" x14ac:dyDescent="0.25">
      <c r="A85" s="16" t="s">
        <v>68</v>
      </c>
      <c r="B85" s="7">
        <v>206391.1</v>
      </c>
      <c r="C85" s="7">
        <v>122033.1</v>
      </c>
      <c r="D85" s="8">
        <f t="shared" si="2"/>
        <v>59.127113523790506</v>
      </c>
      <c r="E85" s="7">
        <v>107231.6</v>
      </c>
      <c r="F85" s="15">
        <f t="shared" si="3"/>
        <v>14801.5</v>
      </c>
    </row>
    <row r="86" spans="1:6" x14ac:dyDescent="0.25">
      <c r="A86" s="13" t="s">
        <v>69</v>
      </c>
      <c r="B86" s="8">
        <f>B87+B88+B89</f>
        <v>29899.5</v>
      </c>
      <c r="C86" s="8">
        <f>C87+C88+C89</f>
        <v>21399.699999999997</v>
      </c>
      <c r="D86" s="8">
        <f t="shared" si="2"/>
        <v>71.572099867890756</v>
      </c>
      <c r="E86" s="8">
        <f>E87+E88+E89</f>
        <v>16338.400000000001</v>
      </c>
      <c r="F86" s="15">
        <f t="shared" si="3"/>
        <v>5061.2999999999956</v>
      </c>
    </row>
    <row r="87" spans="1:6" x14ac:dyDescent="0.25">
      <c r="A87" s="16" t="s">
        <v>70</v>
      </c>
      <c r="B87" s="7">
        <v>20000</v>
      </c>
      <c r="C87" s="7">
        <v>15333.3</v>
      </c>
      <c r="D87" s="8">
        <f t="shared" si="2"/>
        <v>76.666499999999999</v>
      </c>
      <c r="E87" s="7">
        <v>12315.7</v>
      </c>
      <c r="F87" s="15">
        <f t="shared" si="3"/>
        <v>3017.5999999999985</v>
      </c>
    </row>
    <row r="88" spans="1:6" x14ac:dyDescent="0.25">
      <c r="A88" s="16" t="s">
        <v>71</v>
      </c>
      <c r="B88" s="7">
        <v>0</v>
      </c>
      <c r="C88" s="7">
        <v>0</v>
      </c>
      <c r="D88" s="8">
        <v>0</v>
      </c>
      <c r="E88" s="7">
        <v>3522.7</v>
      </c>
      <c r="F88" s="15">
        <f t="shared" si="3"/>
        <v>-3522.7</v>
      </c>
    </row>
    <row r="89" spans="1:6" ht="31.5" x14ac:dyDescent="0.25">
      <c r="A89" s="16" t="s">
        <v>75</v>
      </c>
      <c r="B89" s="7">
        <v>9899.5</v>
      </c>
      <c r="C89" s="7">
        <v>6066.4</v>
      </c>
      <c r="D89" s="8">
        <f t="shared" si="2"/>
        <v>61.279862619324199</v>
      </c>
      <c r="E89" s="7">
        <v>500</v>
      </c>
      <c r="F89" s="15">
        <f t="shared" si="3"/>
        <v>5566.4</v>
      </c>
    </row>
    <row r="90" spans="1:6" x14ac:dyDescent="0.25">
      <c r="A90" s="13" t="s">
        <v>72</v>
      </c>
      <c r="B90" s="8">
        <f>B91</f>
        <v>15870</v>
      </c>
      <c r="C90" s="8">
        <f>C91</f>
        <v>5459.7</v>
      </c>
      <c r="D90" s="8">
        <f t="shared" si="2"/>
        <v>34.402646502835537</v>
      </c>
      <c r="E90" s="8">
        <f>E91</f>
        <v>12030.3</v>
      </c>
      <c r="F90" s="15">
        <f t="shared" si="3"/>
        <v>-6570.5999999999995</v>
      </c>
    </row>
    <row r="91" spans="1:6" ht="31.5" x14ac:dyDescent="0.25">
      <c r="A91" s="16" t="s">
        <v>73</v>
      </c>
      <c r="B91" s="7">
        <v>15870</v>
      </c>
      <c r="C91" s="7">
        <v>5459.7</v>
      </c>
      <c r="D91" s="8">
        <f t="shared" si="2"/>
        <v>34.402646502835537</v>
      </c>
      <c r="E91" s="7">
        <v>12030.3</v>
      </c>
      <c r="F91" s="15">
        <f t="shared" si="3"/>
        <v>-6570.5999999999995</v>
      </c>
    </row>
    <row r="92" spans="1:6" ht="21" thickBot="1" x14ac:dyDescent="0.3">
      <c r="A92" s="18" t="s">
        <v>1</v>
      </c>
      <c r="B92" s="11">
        <f>B36+B44+B47+B51+B57+B63+B65+B72+B75+B77+B82+B86+B90</f>
        <v>12970495.5</v>
      </c>
      <c r="C92" s="11">
        <f>C36+C44+C47+C51+C57+C63+C65+C72+C75+C77+C82+C86+C90</f>
        <v>6662103.7000000002</v>
      </c>
      <c r="D92" s="11">
        <f t="shared" si="2"/>
        <v>51.363525009511015</v>
      </c>
      <c r="E92" s="11">
        <v>5621193.0999999996</v>
      </c>
      <c r="F92" s="19">
        <v>1040910.6</v>
      </c>
    </row>
  </sheetData>
  <mergeCells count="14">
    <mergeCell ref="A1:F1"/>
    <mergeCell ref="A2:A3"/>
    <mergeCell ref="B2:B3"/>
    <mergeCell ref="C2:C3"/>
    <mergeCell ref="D2:D3"/>
    <mergeCell ref="E2:E3"/>
    <mergeCell ref="F2:F3"/>
    <mergeCell ref="A32:F32"/>
    <mergeCell ref="A33:A34"/>
    <mergeCell ref="B33:B34"/>
    <mergeCell ref="C33:C34"/>
    <mergeCell ref="D33:D34"/>
    <mergeCell ref="E33:E34"/>
    <mergeCell ref="F33:F34"/>
  </mergeCells>
  <phoneticPr fontId="6" type="noConversion"/>
  <pageMargins left="0.70866141732283472" right="0.70866141732283472" top="0.74803149606299213" bottom="0" header="0.31496062992125984" footer="0"/>
  <pageSetup paperSize="9" scale="51" fitToHeight="11" orientation="portrait" r:id="rId1"/>
  <rowBreaks count="1" manualBreakCount="1">
    <brk id="3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FAdmin</cp:lastModifiedBy>
  <cp:lastPrinted>2022-08-09T12:39:08Z</cp:lastPrinted>
  <dcterms:created xsi:type="dcterms:W3CDTF">2020-06-10T13:32:47Z</dcterms:created>
  <dcterms:modified xsi:type="dcterms:W3CDTF">2022-08-09T12:39:47Z</dcterms:modified>
</cp:coreProperties>
</file>