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325"/>
  <workbookPr defaultThemeVersion="124226"/>
  <mc:AlternateContent xmlns:mc="http://schemas.openxmlformats.org/markup-compatibility/2006">
    <mc:Choice Requires="x15">
      <x15ac:absPath xmlns:x15ac="http://schemas.microsoft.com/office/spreadsheetml/2010/11/ac" url="\\Finsrv-2008\совместные файлы\Аналитика\по 2022 году\Исполнение бюджета\01.09.2022\"/>
    </mc:Choice>
  </mc:AlternateContent>
  <xr:revisionPtr revIDLastSave="0" documentId="13_ncr:1_{9E79F678-2EE1-4053-A713-7A3D9053AC08}" xr6:coauthVersionLast="45" xr6:coauthVersionMax="45" xr10:uidLastSave="{00000000-0000-0000-0000-000000000000}"/>
  <bookViews>
    <workbookView xWindow="-120" yWindow="-120" windowWidth="24240" windowHeight="13140" xr2:uid="{00000000-000D-0000-FFFF-FFFF00000000}"/>
  </bookViews>
  <sheets>
    <sheet name="факт.доходы, расходы " sheetId="2" r:id="rId1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29" i="2" l="1"/>
  <c r="H21" i="2" l="1"/>
  <c r="G21" i="2"/>
  <c r="F21" i="2"/>
  <c r="H20" i="2"/>
  <c r="G20" i="2"/>
  <c r="F20" i="2"/>
  <c r="H19" i="2"/>
  <c r="G19" i="2"/>
  <c r="F19" i="2"/>
  <c r="H18" i="2"/>
  <c r="G18" i="2"/>
  <c r="F18" i="2"/>
  <c r="H17" i="2"/>
  <c r="G17" i="2"/>
  <c r="F17" i="2"/>
  <c r="H16" i="2"/>
  <c r="G16" i="2"/>
  <c r="F16" i="2"/>
  <c r="H15" i="2"/>
  <c r="G15" i="2"/>
  <c r="F15" i="2"/>
  <c r="H14" i="2"/>
  <c r="G14" i="2"/>
  <c r="F14" i="2"/>
  <c r="H13" i="2"/>
  <c r="G13" i="2"/>
  <c r="F13" i="2"/>
  <c r="H12" i="2"/>
  <c r="G12" i="2"/>
  <c r="F12" i="2"/>
  <c r="H11" i="2"/>
  <c r="G11" i="2"/>
  <c r="F11" i="2"/>
  <c r="H10" i="2"/>
  <c r="G10" i="2"/>
  <c r="F10" i="2"/>
  <c r="H9" i="2"/>
  <c r="G9" i="2"/>
  <c r="F9" i="2"/>
  <c r="E8" i="2"/>
  <c r="E22" i="2" s="1"/>
  <c r="D8" i="2"/>
  <c r="D22" i="2" s="1"/>
  <c r="C8" i="2"/>
  <c r="C7" i="2" s="1"/>
  <c r="F22" i="2" l="1"/>
  <c r="F8" i="2"/>
  <c r="G8" i="2"/>
  <c r="H8" i="2"/>
  <c r="D7" i="2"/>
  <c r="E7" i="2"/>
  <c r="C22" i="2"/>
  <c r="H22" i="2" s="1"/>
  <c r="G22" i="2" l="1"/>
  <c r="H7" i="2"/>
  <c r="G7" i="2"/>
  <c r="F7" i="2"/>
  <c r="E29" i="2" l="1"/>
  <c r="D29" i="2"/>
  <c r="H34" i="2"/>
  <c r="H36" i="2"/>
  <c r="G37" i="2" l="1"/>
  <c r="F38" i="2"/>
  <c r="C29" i="2" l="1"/>
  <c r="H30" i="2" l="1"/>
  <c r="H32" i="2" l="1"/>
  <c r="G31" i="2" l="1"/>
  <c r="H42" i="2"/>
  <c r="G42" i="2"/>
  <c r="F42" i="2"/>
  <c r="H41" i="2"/>
  <c r="F41" i="2"/>
  <c r="H40" i="2"/>
  <c r="G40" i="2"/>
  <c r="F40" i="2"/>
  <c r="H39" i="2"/>
  <c r="F39" i="2"/>
  <c r="H38" i="2"/>
  <c r="H37" i="2"/>
  <c r="F37" i="2"/>
  <c r="G36" i="2"/>
  <c r="F36" i="2"/>
  <c r="F35" i="2"/>
  <c r="G34" i="2"/>
  <c r="F34" i="2"/>
  <c r="H33" i="2"/>
  <c r="G33" i="2"/>
  <c r="F33" i="2"/>
  <c r="G32" i="2"/>
  <c r="F32" i="2"/>
  <c r="H31" i="2"/>
  <c r="G30" i="2"/>
  <c r="F30" i="2"/>
  <c r="G29" i="2" l="1"/>
  <c r="F29" i="2"/>
  <c r="D44" i="2"/>
  <c r="E44" i="2"/>
  <c r="C44" i="2"/>
</calcChain>
</file>

<file path=xl/sharedStrings.xml><?xml version="1.0" encoding="utf-8"?>
<sst xmlns="http://schemas.openxmlformats.org/spreadsheetml/2006/main" count="90" uniqueCount="87">
  <si>
    <t>(тыс.руб.)</t>
  </si>
  <si>
    <t>Код бюджетной классификации</t>
  </si>
  <si>
    <t>Источники доходов</t>
  </si>
  <si>
    <t>План на год</t>
  </si>
  <si>
    <t>Исполнение</t>
  </si>
  <si>
    <t>1</t>
  </si>
  <si>
    <t>2</t>
  </si>
  <si>
    <t>3</t>
  </si>
  <si>
    <t>4</t>
  </si>
  <si>
    <t>7</t>
  </si>
  <si>
    <t>10</t>
  </si>
  <si>
    <t>000 8 50 00000 00 0000 000</t>
  </si>
  <si>
    <t>Доходы бюджета - Всего</t>
  </si>
  <si>
    <t>000 1 00 00000 00 0000 000</t>
  </si>
  <si>
    <t>НАЛОГОВЫЕ И НЕНАЛОГОВЫЕ ДОХОДЫ</t>
  </si>
  <si>
    <t>000 1 01 00000 00 0000 000</t>
  </si>
  <si>
    <t>НАЛОГИ НА ПРИБЫЛЬ, ДОХОДЫ</t>
  </si>
  <si>
    <t xml:space="preserve"> 000 1 03 00000 00 0000 000</t>
  </si>
  <si>
    <t>НАЛОГИ НА ТОВАРЫ (РАБОТЫ,УСЛУГИ),РЕАЛИЗУЕМЫЕ НА ТЕРРИТОРИИ РОССИЙСКОЙ ФЕДЕРАЦИИ</t>
  </si>
  <si>
    <t>000 1 05 00000 00 0000 000</t>
  </si>
  <si>
    <t>НАЛОГИ НА СОВОКУПНЫЙ ДОХОД</t>
  </si>
  <si>
    <t>000 1 06 00000 00 0000 000</t>
  </si>
  <si>
    <t>НАЛОГИ НА ИМУЩЕСТВО</t>
  </si>
  <si>
    <t>000 1 08 00000 00 0000 000</t>
  </si>
  <si>
    <t>ГОСУДАРСТВЕННАЯ ПОШЛИНА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</si>
  <si>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</si>
  <si>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</si>
  <si>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000 1 12 00000 00 0000 000</t>
  </si>
  <si>
    <t>ПЛАТЕЖИ ПРИ ПОЛЬЗОВАНИИ ПРИРОДНЫМИ РЕСУРСАМИ</t>
  </si>
  <si>
    <t>000 1 14 00000 00 0000 000</t>
  </si>
  <si>
    <t>ДОХОДЫ ОТ ПРОДАЖИ МАТЕРИАЛЬНЫХ И НЕМАТЕРИАЛЬНЫХ АКТИВОВ</t>
  </si>
  <si>
    <t>000 1 16 00000 00 0000 000</t>
  </si>
  <si>
    <t>ШТРАФЫ, САНКЦИИ, ВОЗМЕЩЕНИЕ УЩЕРБА</t>
  </si>
  <si>
    <t>000 1 17 00000 00 0000 000</t>
  </si>
  <si>
    <t>ПРОЧИЕ НЕНАЛОГОВЫЕ ДОХОДЫ</t>
  </si>
  <si>
    <t>000 2 00 00000 00 0000 000</t>
  </si>
  <si>
    <t>БЕЗВОЗМЕЗДНЫЕ ПОСТУПЛЕНИЯ</t>
  </si>
  <si>
    <t>Исполнение доходов в сопоставимых условиях</t>
  </si>
  <si>
    <t>тыс.руб.</t>
  </si>
  <si>
    <t>КФСР</t>
  </si>
  <si>
    <t>Наименование показателя</t>
  </si>
  <si>
    <t>ВСЕГО РАСХОДОВ:</t>
  </si>
  <si>
    <t>01</t>
  </si>
  <si>
    <t>ОБЩЕГОСУДАРСТВЕННЫЕ ВОПРОСЫ</t>
  </si>
  <si>
    <t>02</t>
  </si>
  <si>
    <t>НАЦИОНАЛЬНАЯ ОБОРОНА</t>
  </si>
  <si>
    <t>03</t>
  </si>
  <si>
    <t>НАЦИОНАЛЬНАЯ БЕЗОПАСНОСТЬ И ПРАВООХРАНИТЕЛЬНАЯ ДЕЯТЕЛЬНОСТЬ</t>
  </si>
  <si>
    <t>04</t>
  </si>
  <si>
    <t>НАЦИОНАЛЬНАЯ ЭКОНОМИКА</t>
  </si>
  <si>
    <t>05</t>
  </si>
  <si>
    <t>ЖИЛИЩНО-КОММУНАЛЬНОЕ ХОЗЯЙСТВО</t>
  </si>
  <si>
    <t>06</t>
  </si>
  <si>
    <t>ОХРАНА ОКРУЖАЮЩЕЙ СРЕДЫ</t>
  </si>
  <si>
    <t>07</t>
  </si>
  <si>
    <t>ОБРАЗОВАНИЕ</t>
  </si>
  <si>
    <t>08</t>
  </si>
  <si>
    <t>КУЛЬТУРА, КИНЕМАТОГРАФИЯ</t>
  </si>
  <si>
    <t>09</t>
  </si>
  <si>
    <t>ЗДРАВООХРАНЕНИЕ</t>
  </si>
  <si>
    <t>СОЦИАЛЬНАЯ ПОЛИТИКА</t>
  </si>
  <si>
    <t>11</t>
  </si>
  <si>
    <t>ФИЗИЧЕСКАЯ КУЛЬТУРА И СПОРТ</t>
  </si>
  <si>
    <t>12</t>
  </si>
  <si>
    <t>СРЕДСТВА МАССОВОЙ ИНФОРМАЦИИ</t>
  </si>
  <si>
    <t>13</t>
  </si>
  <si>
    <t>ОБСЛУЖИВАНИЕ ГОСУДАРСТВЕННОГО И МУНИЦИПАЛЬНОГО ДОЛГА</t>
  </si>
  <si>
    <t>Доходы</t>
  </si>
  <si>
    <t>5</t>
  </si>
  <si>
    <t>8</t>
  </si>
  <si>
    <t>Муниципальный долг</t>
  </si>
  <si>
    <t>Дефицит/профицит</t>
  </si>
  <si>
    <t xml:space="preserve">Исполнение </t>
  </si>
  <si>
    <t>Расходы</t>
  </si>
  <si>
    <t>годовой % исполне ния</t>
  </si>
  <si>
    <t>000 1 13 00000 00 0000 000</t>
  </si>
  <si>
    <t>ДОХОДЫ ОТ ОКАЗАНИЯ ПЛАТНЫХ УСЛУГ (РАБОТ) И КОМПЕНСАЦИИ ЗАТРАТ ГОСУДАРСТВА</t>
  </si>
  <si>
    <t>Исполнение бюджета Орехово-Зуевского городского округа по состоянию на</t>
  </si>
  <si>
    <t>Отклонение от исп-ния аналогичного периода  года</t>
  </si>
  <si>
    <t>Исполнение за аналогичный период 2021 года</t>
  </si>
  <si>
    <t>План                  на 2022 год</t>
  </si>
  <si>
    <t>% исполнения 2022 г.</t>
  </si>
  <si>
    <t>% исполнения к  2021 г.</t>
  </si>
  <si>
    <t>Отклонение от исполнения аналогичного периода 2021 года</t>
  </si>
  <si>
    <t>% исполнения к аналогичному периоду 2021 года</t>
  </si>
  <si>
    <t>в том числе доп.норматив (2021г.-49,1%; 2022г.-64%)</t>
  </si>
  <si>
    <t>01.09.2022 год.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</si>
</sst>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%"/>
    <numFmt numFmtId="165" formatCode="#,##0.0"/>
  </numFmts>
  <fonts count="24" x14ac:knownFonts="1">
    <font>
      <sz val="8"/>
      <color indexed="8"/>
      <name val="Arial"/>
      <charset val="1"/>
    </font>
    <font>
      <sz val="8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b/>
      <i/>
      <sz val="12"/>
      <color indexed="8"/>
      <name val="Arial"/>
      <family val="2"/>
      <charset val="204"/>
    </font>
    <font>
      <sz val="10"/>
      <name val="Arial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b/>
      <i/>
      <sz val="12"/>
      <name val="Arial"/>
      <family val="2"/>
      <charset val="204"/>
    </font>
    <font>
      <b/>
      <sz val="12"/>
      <color indexed="60"/>
      <name val="Arial"/>
      <family val="2"/>
      <charset val="204"/>
    </font>
    <font>
      <sz val="12"/>
      <color indexed="60"/>
      <name val="Arial"/>
      <family val="2"/>
      <charset val="204"/>
    </font>
    <font>
      <sz val="9"/>
      <color indexed="60"/>
      <name val="Arial"/>
      <family val="2"/>
      <charset val="204"/>
    </font>
    <font>
      <sz val="8"/>
      <color indexed="60"/>
      <name val="Arial"/>
      <family val="2"/>
      <charset val="204"/>
    </font>
    <font>
      <b/>
      <sz val="8"/>
      <color indexed="60"/>
      <name val="Arial"/>
      <family val="2"/>
      <charset val="204"/>
    </font>
    <font>
      <b/>
      <i/>
      <sz val="12"/>
      <color indexed="60"/>
      <name val="Arial"/>
      <family val="2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b/>
      <i/>
      <sz val="8"/>
      <name val="Arial"/>
      <family val="2"/>
      <charset val="204"/>
    </font>
    <font>
      <b/>
      <i/>
      <sz val="9"/>
      <name val="Arial"/>
      <family val="2"/>
      <charset val="204"/>
    </font>
    <font>
      <sz val="12"/>
      <color indexed="10"/>
      <name val="Arial"/>
      <family val="2"/>
      <charset val="204"/>
    </font>
    <font>
      <sz val="11"/>
      <name val="Arial"/>
      <family val="2"/>
      <charset val="204"/>
    </font>
    <font>
      <b/>
      <sz val="9"/>
      <name val="Arial"/>
      <family val="2"/>
      <charset val="204"/>
    </font>
    <font>
      <b/>
      <i/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 applyProtection="0"/>
    <xf numFmtId="0" fontId="4" fillId="0" borderId="0"/>
    <xf numFmtId="9" fontId="1" fillId="0" borderId="0" applyFont="0" applyFill="0" applyBorder="0" applyAlignment="0" applyProtection="0"/>
  </cellStyleXfs>
  <cellXfs count="76">
    <xf numFmtId="0" fontId="0" fillId="0" borderId="0" xfId="0"/>
    <xf numFmtId="0" fontId="15" fillId="2" borderId="0" xfId="0" applyFont="1" applyFill="1" applyAlignment="1">
      <alignment vertical="center"/>
    </xf>
    <xf numFmtId="49" fontId="15" fillId="2" borderId="0" xfId="0" applyNumberFormat="1" applyFont="1" applyFill="1" applyBorder="1" applyAlignment="1" applyProtection="1">
      <alignment horizontal="center" vertical="center" wrapText="1"/>
      <protection locked="0" hidden="1"/>
    </xf>
    <xf numFmtId="4" fontId="15" fillId="2" borderId="0" xfId="0" applyNumberFormat="1" applyFont="1" applyFill="1" applyBorder="1" applyAlignment="1" applyProtection="1">
      <alignment horizontal="right" vertical="center" wrapText="1"/>
      <protection locked="0" hidden="1"/>
    </xf>
    <xf numFmtId="164" fontId="15" fillId="2" borderId="0" xfId="0" applyNumberFormat="1" applyFont="1" applyFill="1" applyBorder="1" applyAlignment="1" applyProtection="1">
      <alignment horizontal="center" vertical="center" wrapText="1"/>
      <protection locked="0" hidden="1"/>
    </xf>
    <xf numFmtId="10" fontId="15" fillId="2" borderId="0" xfId="0" applyNumberFormat="1" applyFont="1" applyFill="1" applyBorder="1" applyAlignment="1" applyProtection="1">
      <alignment horizontal="center" vertical="center" wrapText="1"/>
      <protection locked="0" hidden="1"/>
    </xf>
    <xf numFmtId="0" fontId="5" fillId="2" borderId="0" xfId="0" applyFont="1" applyFill="1" applyAlignment="1">
      <alignment vertical="center"/>
    </xf>
    <xf numFmtId="0" fontId="21" fillId="2" borderId="0" xfId="0" applyFont="1" applyFill="1" applyAlignment="1">
      <alignment vertical="center"/>
    </xf>
    <xf numFmtId="0" fontId="2" fillId="2" borderId="0" xfId="0" applyFont="1" applyFill="1" applyAlignment="1">
      <alignment vertical="center"/>
    </xf>
    <xf numFmtId="164" fontId="2" fillId="2" borderId="0" xfId="0" applyNumberFormat="1" applyFont="1" applyFill="1" applyAlignment="1">
      <alignment vertical="center"/>
    </xf>
    <xf numFmtId="4" fontId="9" fillId="2" borderId="0" xfId="0" applyNumberFormat="1" applyFont="1" applyFill="1" applyBorder="1" applyAlignment="1" applyProtection="1">
      <alignment horizontal="right" vertical="center" wrapText="1"/>
      <protection locked="0" hidden="1"/>
    </xf>
    <xf numFmtId="165" fontId="17" fillId="2" borderId="1" xfId="1" applyNumberFormat="1" applyFont="1" applyFill="1" applyBorder="1" applyAlignment="1" applyProtection="1">
      <alignment horizontal="center" vertical="center"/>
      <protection hidden="1"/>
    </xf>
    <xf numFmtId="49" fontId="17" fillId="2" borderId="1" xfId="1" applyNumberFormat="1" applyFont="1" applyFill="1" applyBorder="1" applyAlignment="1" applyProtection="1">
      <alignment horizontal="center" vertical="center" wrapText="1"/>
      <protection hidden="1"/>
    </xf>
    <xf numFmtId="49" fontId="17" fillId="2" borderId="1" xfId="1" applyNumberFormat="1" applyFont="1" applyFill="1" applyBorder="1" applyAlignment="1" applyProtection="1">
      <alignment horizontal="center" vertical="center"/>
      <protection hidden="1"/>
    </xf>
    <xf numFmtId="165" fontId="19" fillId="2" borderId="1" xfId="1" applyNumberFormat="1" applyFont="1" applyFill="1" applyBorder="1" applyAlignment="1" applyProtection="1">
      <alignment horizontal="center" vertical="center"/>
      <protection hidden="1"/>
    </xf>
    <xf numFmtId="0" fontId="3" fillId="2" borderId="0" xfId="0" applyFont="1" applyFill="1" applyAlignment="1">
      <alignment vertical="center"/>
    </xf>
    <xf numFmtId="49" fontId="5" fillId="2" borderId="0" xfId="1" applyNumberFormat="1" applyFont="1" applyFill="1" applyAlignment="1" applyProtection="1">
      <alignment horizontal="centerContinuous"/>
      <protection hidden="1"/>
    </xf>
    <xf numFmtId="0" fontId="6" fillId="2" borderId="0" xfId="1" applyNumberFormat="1" applyFont="1" applyFill="1" applyAlignment="1" applyProtection="1">
      <alignment horizontal="centerContinuous"/>
      <protection hidden="1"/>
    </xf>
    <xf numFmtId="0" fontId="5" fillId="2" borderId="0" xfId="1" applyFont="1" applyFill="1" applyProtection="1">
      <protection hidden="1"/>
    </xf>
    <xf numFmtId="0" fontId="5" fillId="2" borderId="0" xfId="1" applyNumberFormat="1" applyFont="1" applyFill="1" applyAlignment="1" applyProtection="1">
      <protection hidden="1"/>
    </xf>
    <xf numFmtId="0" fontId="17" fillId="2" borderId="0" xfId="1" applyFont="1" applyFill="1" applyAlignment="1" applyProtection="1">
      <alignment horizontal="center"/>
      <protection hidden="1"/>
    </xf>
    <xf numFmtId="0" fontId="16" fillId="2" borderId="0" xfId="0" applyNumberFormat="1" applyFont="1" applyFill="1" applyBorder="1" applyAlignment="1" applyProtection="1">
      <alignment horizontal="left" vertical="center" wrapText="1"/>
      <protection locked="0" hidden="1"/>
    </xf>
    <xf numFmtId="49" fontId="17" fillId="2" borderId="1" xfId="0" applyNumberFormat="1" applyFont="1" applyFill="1" applyBorder="1" applyAlignment="1" applyProtection="1">
      <alignment horizontal="center" vertical="center" wrapText="1"/>
      <protection locked="0" hidden="1"/>
    </xf>
    <xf numFmtId="49" fontId="18" fillId="2" borderId="1" xfId="0" applyNumberFormat="1" applyFont="1" applyFill="1" applyBorder="1" applyAlignment="1" applyProtection="1">
      <alignment horizontal="center" vertical="center" wrapText="1"/>
      <protection locked="0" hidden="1"/>
    </xf>
    <xf numFmtId="49" fontId="8" fillId="2" borderId="1" xfId="0" applyNumberFormat="1" applyFont="1" applyFill="1" applyBorder="1" applyAlignment="1" applyProtection="1">
      <alignment horizontal="center" vertical="center" wrapText="1"/>
      <protection locked="0" hidden="1"/>
    </xf>
    <xf numFmtId="49" fontId="7" fillId="2" borderId="1" xfId="0" applyNumberFormat="1" applyFont="1" applyFill="1" applyBorder="1" applyAlignment="1" applyProtection="1">
      <alignment horizontal="center" vertical="center" wrapText="1"/>
      <protection locked="0" hidden="1"/>
    </xf>
    <xf numFmtId="49" fontId="9" fillId="2" borderId="0" xfId="0" applyNumberFormat="1" applyFont="1" applyFill="1" applyBorder="1" applyAlignment="1" applyProtection="1">
      <alignment horizontal="center" vertical="center" wrapText="1"/>
      <protection locked="0" hidden="1"/>
    </xf>
    <xf numFmtId="0" fontId="17" fillId="2" borderId="2" xfId="1" applyNumberFormat="1" applyFont="1" applyFill="1" applyBorder="1" applyAlignment="1" applyProtection="1">
      <alignment horizontal="center" vertical="center" wrapText="1"/>
      <protection hidden="1"/>
    </xf>
    <xf numFmtId="0" fontId="17" fillId="2" borderId="2" xfId="1" applyNumberFormat="1" applyFont="1" applyFill="1" applyBorder="1" applyAlignment="1" applyProtection="1">
      <alignment horizontal="center" vertical="center"/>
      <protection hidden="1"/>
    </xf>
    <xf numFmtId="0" fontId="18" fillId="2" borderId="2" xfId="1" applyNumberFormat="1" applyFont="1" applyFill="1" applyBorder="1" applyAlignment="1" applyProtection="1">
      <alignment vertical="center"/>
      <protection hidden="1"/>
    </xf>
    <xf numFmtId="0" fontId="7" fillId="2" borderId="2" xfId="1" applyNumberFormat="1" applyFont="1" applyFill="1" applyBorder="1" applyAlignment="1" applyProtection="1">
      <alignment vertical="center" wrapText="1"/>
      <protection hidden="1"/>
    </xf>
    <xf numFmtId="0" fontId="4" fillId="2" borderId="0" xfId="0" applyFont="1" applyFill="1" applyAlignment="1">
      <alignment vertical="center"/>
    </xf>
    <xf numFmtId="0" fontId="11" fillId="2" borderId="0" xfId="0" applyFont="1" applyFill="1" applyAlignment="1">
      <alignment vertical="center"/>
    </xf>
    <xf numFmtId="164" fontId="5" fillId="2" borderId="0" xfId="0" applyNumberFormat="1" applyFont="1" applyFill="1" applyAlignment="1">
      <alignment vertical="center"/>
    </xf>
    <xf numFmtId="0" fontId="17" fillId="2" borderId="3" xfId="0" applyNumberFormat="1" applyFont="1" applyFill="1" applyBorder="1" applyAlignment="1" applyProtection="1">
      <alignment vertical="center" wrapText="1"/>
      <protection locked="0" hidden="1"/>
    </xf>
    <xf numFmtId="0" fontId="4" fillId="2" borderId="0" xfId="0" applyNumberFormat="1" applyFont="1" applyFill="1" applyBorder="1" applyAlignment="1" applyProtection="1">
      <alignment horizontal="left" vertical="center" wrapText="1"/>
      <protection locked="0" hidden="1"/>
    </xf>
    <xf numFmtId="164" fontId="17" fillId="2" borderId="1" xfId="0" applyNumberFormat="1" applyFont="1" applyFill="1" applyBorder="1" applyAlignment="1" applyProtection="1">
      <alignment horizontal="center" vertical="center" wrapText="1"/>
      <protection locked="0" hidden="1"/>
    </xf>
    <xf numFmtId="1" fontId="17" fillId="2" borderId="1" xfId="0" applyNumberFormat="1" applyFont="1" applyFill="1" applyBorder="1" applyAlignment="1" applyProtection="1">
      <alignment horizontal="center" vertical="center" wrapText="1"/>
      <protection locked="0" hidden="1"/>
    </xf>
    <xf numFmtId="164" fontId="22" fillId="2" borderId="1" xfId="0" applyNumberFormat="1" applyFont="1" applyFill="1" applyBorder="1" applyAlignment="1" applyProtection="1">
      <alignment horizontal="center" vertical="center" wrapText="1"/>
      <protection hidden="1"/>
    </xf>
    <xf numFmtId="164" fontId="19" fillId="2" borderId="1" xfId="2" applyNumberFormat="1" applyFont="1" applyFill="1" applyBorder="1" applyAlignment="1" applyProtection="1">
      <alignment horizontal="center" vertical="center" wrapText="1"/>
      <protection hidden="1"/>
    </xf>
    <xf numFmtId="165" fontId="19" fillId="2" borderId="1" xfId="0" applyNumberFormat="1" applyFont="1" applyFill="1" applyBorder="1" applyAlignment="1" applyProtection="1">
      <alignment horizontal="center" vertical="center" wrapText="1"/>
      <protection hidden="1"/>
    </xf>
    <xf numFmtId="165" fontId="13" fillId="2" borderId="0" xfId="0" applyNumberFormat="1" applyFont="1" applyFill="1" applyAlignment="1">
      <alignment vertical="center"/>
    </xf>
    <xf numFmtId="165" fontId="14" fillId="2" borderId="0" xfId="0" applyNumberFormat="1" applyFont="1" applyFill="1" applyAlignment="1">
      <alignment vertical="center"/>
    </xf>
    <xf numFmtId="0" fontId="10" fillId="2" borderId="0" xfId="0" applyFont="1" applyFill="1" applyAlignment="1">
      <alignment vertical="center"/>
    </xf>
    <xf numFmtId="164" fontId="9" fillId="2" borderId="0" xfId="0" applyNumberFormat="1" applyFont="1" applyFill="1" applyBorder="1" applyAlignment="1" applyProtection="1">
      <alignment horizontal="center" vertical="center" wrapText="1"/>
      <protection locked="0" hidden="1"/>
    </xf>
    <xf numFmtId="10" fontId="9" fillId="2" borderId="0" xfId="0" applyNumberFormat="1" applyFont="1" applyFill="1" applyBorder="1" applyAlignment="1" applyProtection="1">
      <alignment horizontal="center" vertical="center" wrapText="1"/>
      <protection locked="0" hidden="1"/>
    </xf>
    <xf numFmtId="0" fontId="17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17" fillId="2" borderId="1" xfId="1" applyNumberFormat="1" applyFont="1" applyFill="1" applyBorder="1" applyAlignment="1" applyProtection="1">
      <alignment horizontal="center" wrapText="1"/>
      <protection hidden="1"/>
    </xf>
    <xf numFmtId="0" fontId="17" fillId="2" borderId="1" xfId="1" applyNumberFormat="1" applyFont="1" applyFill="1" applyBorder="1" applyAlignment="1" applyProtection="1">
      <alignment horizontal="center" vertical="center"/>
      <protection hidden="1"/>
    </xf>
    <xf numFmtId="164" fontId="19" fillId="2" borderId="1" xfId="1" applyNumberFormat="1" applyFont="1" applyFill="1" applyBorder="1" applyAlignment="1" applyProtection="1">
      <alignment horizontal="center" vertical="center"/>
      <protection hidden="1"/>
    </xf>
    <xf numFmtId="164" fontId="17" fillId="2" borderId="1" xfId="1" applyNumberFormat="1" applyFont="1" applyFill="1" applyBorder="1" applyAlignment="1" applyProtection="1">
      <alignment horizontal="center" vertical="center"/>
      <protection hidden="1"/>
    </xf>
    <xf numFmtId="164" fontId="12" fillId="2" borderId="0" xfId="0" applyNumberFormat="1" applyFont="1" applyFill="1" applyAlignment="1">
      <alignment vertical="center"/>
    </xf>
    <xf numFmtId="0" fontId="12" fillId="2" borderId="0" xfId="0" applyFont="1" applyFill="1" applyAlignment="1">
      <alignment vertical="center"/>
    </xf>
    <xf numFmtId="164" fontId="17" fillId="2" borderId="0" xfId="0" applyNumberFormat="1" applyFont="1" applyFill="1" applyAlignment="1">
      <alignment vertical="center"/>
    </xf>
    <xf numFmtId="0" fontId="17" fillId="2" borderId="0" xfId="0" applyFont="1" applyFill="1" applyAlignment="1">
      <alignment vertical="center"/>
    </xf>
    <xf numFmtId="164" fontId="11" fillId="2" borderId="0" xfId="0" applyNumberFormat="1" applyFont="1" applyFill="1" applyAlignment="1">
      <alignment vertical="center"/>
    </xf>
    <xf numFmtId="165" fontId="7" fillId="2" borderId="0" xfId="0" applyNumberFormat="1" applyFont="1" applyFill="1" applyAlignment="1">
      <alignment vertical="center"/>
    </xf>
    <xf numFmtId="165" fontId="5" fillId="2" borderId="0" xfId="0" applyNumberFormat="1" applyFont="1" applyFill="1" applyAlignment="1">
      <alignment vertical="center"/>
    </xf>
    <xf numFmtId="165" fontId="22" fillId="2" borderId="1" xfId="0" applyNumberFormat="1" applyFont="1" applyFill="1" applyBorder="1" applyAlignment="1" applyProtection="1">
      <alignment horizontal="center" vertical="center" wrapText="1"/>
      <protection hidden="1"/>
    </xf>
    <xf numFmtId="165" fontId="8" fillId="2" borderId="0" xfId="0" applyNumberFormat="1" applyFont="1" applyFill="1" applyAlignment="1">
      <alignment vertical="center"/>
    </xf>
    <xf numFmtId="0" fontId="6" fillId="2" borderId="0" xfId="0" applyFont="1" applyFill="1" applyAlignment="1">
      <alignment vertical="center"/>
    </xf>
    <xf numFmtId="165" fontId="22" fillId="2" borderId="1" xfId="0" applyNumberFormat="1" applyFont="1" applyFill="1" applyBorder="1" applyAlignment="1" applyProtection="1">
      <alignment horizontal="right" vertical="center" wrapText="1"/>
      <protection hidden="1"/>
    </xf>
    <xf numFmtId="165" fontId="17" fillId="2" borderId="1" xfId="0" applyNumberFormat="1" applyFont="1" applyFill="1" applyBorder="1" applyAlignment="1" applyProtection="1">
      <alignment horizontal="right" vertical="center" wrapText="1"/>
      <protection locked="0" hidden="1"/>
    </xf>
    <xf numFmtId="165" fontId="17" fillId="2" borderId="1" xfId="0" applyNumberFormat="1" applyFont="1" applyFill="1" applyBorder="1" applyAlignment="1" applyProtection="1">
      <alignment horizontal="center" vertical="center" wrapText="1"/>
      <protection locked="0" hidden="1"/>
    </xf>
    <xf numFmtId="165" fontId="22" fillId="2" borderId="1" xfId="0" applyNumberFormat="1" applyFont="1" applyFill="1" applyBorder="1" applyAlignment="1" applyProtection="1">
      <alignment horizontal="right" vertical="center" wrapText="1"/>
      <protection locked="0" hidden="1"/>
    </xf>
    <xf numFmtId="165" fontId="22" fillId="2" borderId="1" xfId="0" applyNumberFormat="1" applyFont="1" applyFill="1" applyBorder="1" applyAlignment="1" applyProtection="1">
      <alignment horizontal="center" vertical="center" wrapText="1"/>
      <protection locked="0" hidden="1"/>
    </xf>
    <xf numFmtId="0" fontId="9" fillId="2" borderId="0" xfId="0" applyFont="1" applyFill="1" applyAlignment="1">
      <alignment vertical="center"/>
    </xf>
    <xf numFmtId="165" fontId="17" fillId="2" borderId="0" xfId="0" applyNumberFormat="1" applyFont="1" applyFill="1" applyAlignment="1">
      <alignment vertical="center"/>
    </xf>
    <xf numFmtId="165" fontId="20" fillId="2" borderId="0" xfId="0" applyNumberFormat="1" applyFont="1" applyFill="1" applyAlignment="1">
      <alignment vertical="center"/>
    </xf>
    <xf numFmtId="0" fontId="20" fillId="2" borderId="0" xfId="0" applyFont="1" applyFill="1" applyAlignment="1">
      <alignment vertical="center"/>
    </xf>
    <xf numFmtId="165" fontId="11" fillId="2" borderId="0" xfId="0" applyNumberFormat="1" applyFont="1" applyFill="1" applyAlignment="1">
      <alignment vertical="center"/>
    </xf>
    <xf numFmtId="49" fontId="23" fillId="2" borderId="1" xfId="0" applyNumberFormat="1" applyFont="1" applyFill="1" applyBorder="1" applyAlignment="1" applyProtection="1">
      <alignment horizontal="center" vertical="center" wrapText="1"/>
      <protection locked="0" hidden="1"/>
    </xf>
    <xf numFmtId="0" fontId="6" fillId="2" borderId="0" xfId="0" applyFont="1" applyFill="1" applyAlignment="1">
      <alignment horizontal="center" vertical="center"/>
    </xf>
    <xf numFmtId="49" fontId="17" fillId="2" borderId="1" xfId="0" applyNumberFormat="1" applyFont="1" applyFill="1" applyBorder="1" applyAlignment="1" applyProtection="1">
      <alignment horizontal="center" vertical="center" wrapText="1"/>
      <protection locked="0" hidden="1"/>
    </xf>
    <xf numFmtId="0" fontId="17" fillId="2" borderId="2" xfId="0" applyNumberFormat="1" applyFont="1" applyFill="1" applyBorder="1" applyAlignment="1" applyProtection="1">
      <alignment horizontal="center" vertical="center" wrapText="1"/>
      <protection locked="0" hidden="1"/>
    </xf>
    <xf numFmtId="0" fontId="17" fillId="2" borderId="4" xfId="0" applyNumberFormat="1" applyFont="1" applyFill="1" applyBorder="1" applyAlignment="1" applyProtection="1">
      <alignment horizontal="center" vertical="center" wrapText="1"/>
      <protection locked="0" hidden="1"/>
    </xf>
  </cellXfs>
  <cellStyles count="3">
    <cellStyle name="Обычный" xfId="0" builtinId="0"/>
    <cellStyle name="Обычный 2" xfId="1" xr:uid="{00000000-0005-0000-0000-000001000000}"/>
    <cellStyle name="Процентный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51"/>
  <sheetViews>
    <sheetView tabSelected="1" topLeftCell="A3" zoomScale="98" zoomScaleNormal="98" workbookViewId="0">
      <selection activeCell="I29" sqref="I29"/>
    </sheetView>
  </sheetViews>
  <sheetFormatPr defaultColWidth="9.33203125" defaultRowHeight="15" x14ac:dyDescent="0.2"/>
  <cols>
    <col min="1" max="1" width="14" style="8" customWidth="1"/>
    <col min="2" max="2" width="36.5" style="8" customWidth="1"/>
    <col min="3" max="3" width="17" style="8" customWidth="1"/>
    <col min="4" max="4" width="15.33203125" style="8" customWidth="1"/>
    <col min="5" max="5" width="16.83203125" style="8" customWidth="1"/>
    <col min="6" max="6" width="10.6640625" style="9" customWidth="1"/>
    <col min="7" max="7" width="12.5" style="8" customWidth="1"/>
    <col min="8" max="8" width="13.83203125" style="8" customWidth="1"/>
    <col min="9" max="9" width="15.6640625" style="8" bestFit="1" customWidth="1"/>
    <col min="10" max="10" width="18.6640625" style="8" customWidth="1"/>
    <col min="11" max="11" width="16.5" style="8" customWidth="1"/>
    <col min="12" max="16384" width="9.33203125" style="8"/>
  </cols>
  <sheetData>
    <row r="1" spans="1:11" ht="42.75" customHeight="1" x14ac:dyDescent="0.2">
      <c r="A1" s="72" t="s">
        <v>77</v>
      </c>
      <c r="B1" s="72"/>
      <c r="C1" s="72"/>
      <c r="D1" s="72"/>
      <c r="E1" s="72"/>
      <c r="F1" s="72"/>
      <c r="G1" s="72"/>
      <c r="H1" s="72"/>
      <c r="I1" s="32"/>
    </row>
    <row r="2" spans="1:11" ht="23.45" customHeight="1" x14ac:dyDescent="0.2">
      <c r="A2" s="72" t="s">
        <v>86</v>
      </c>
      <c r="B2" s="72"/>
      <c r="C2" s="72"/>
      <c r="D2" s="72"/>
      <c r="E2" s="72"/>
      <c r="F2" s="72"/>
      <c r="G2" s="72"/>
      <c r="H2" s="72"/>
      <c r="I2" s="32"/>
    </row>
    <row r="3" spans="1:11" ht="26.45" customHeight="1" x14ac:dyDescent="0.2">
      <c r="A3" s="35"/>
      <c r="B3" s="21" t="s">
        <v>67</v>
      </c>
      <c r="C3" s="35"/>
      <c r="D3" s="35"/>
      <c r="E3" s="34" t="s">
        <v>0</v>
      </c>
      <c r="F3" s="33"/>
      <c r="G3" s="34"/>
      <c r="H3" s="35"/>
      <c r="I3" s="32"/>
    </row>
    <row r="4" spans="1:11" ht="21.75" customHeight="1" x14ac:dyDescent="0.2">
      <c r="A4" s="73" t="s">
        <v>1</v>
      </c>
      <c r="B4" s="73" t="s">
        <v>2</v>
      </c>
      <c r="C4" s="73" t="s">
        <v>79</v>
      </c>
      <c r="D4" s="74">
        <v>2022</v>
      </c>
      <c r="E4" s="75"/>
      <c r="F4" s="75"/>
      <c r="G4" s="73" t="s">
        <v>84</v>
      </c>
      <c r="H4" s="73" t="s">
        <v>78</v>
      </c>
      <c r="I4" s="32"/>
    </row>
    <row r="5" spans="1:11" ht="72" customHeight="1" x14ac:dyDescent="0.2">
      <c r="A5" s="73"/>
      <c r="B5" s="73"/>
      <c r="C5" s="73"/>
      <c r="D5" s="22" t="s">
        <v>3</v>
      </c>
      <c r="E5" s="22" t="s">
        <v>4</v>
      </c>
      <c r="F5" s="36" t="s">
        <v>74</v>
      </c>
      <c r="G5" s="73"/>
      <c r="H5" s="73" t="s">
        <v>4</v>
      </c>
      <c r="I5" s="32"/>
    </row>
    <row r="6" spans="1:11" ht="14.45" customHeight="1" x14ac:dyDescent="0.2">
      <c r="A6" s="22" t="s">
        <v>5</v>
      </c>
      <c r="B6" s="22" t="s">
        <v>6</v>
      </c>
      <c r="C6" s="22" t="s">
        <v>7</v>
      </c>
      <c r="D6" s="22" t="s">
        <v>8</v>
      </c>
      <c r="E6" s="22" t="s">
        <v>68</v>
      </c>
      <c r="F6" s="37">
        <v>6</v>
      </c>
      <c r="G6" s="22" t="s">
        <v>9</v>
      </c>
      <c r="H6" s="22" t="s">
        <v>69</v>
      </c>
      <c r="I6" s="32"/>
    </row>
    <row r="7" spans="1:11" s="6" customFormat="1" ht="39.75" customHeight="1" x14ac:dyDescent="0.2">
      <c r="A7" s="23" t="s">
        <v>11</v>
      </c>
      <c r="B7" s="23" t="s">
        <v>12</v>
      </c>
      <c r="C7" s="40">
        <f>SUM(C8+C21)</f>
        <v>6082414.7999999989</v>
      </c>
      <c r="D7" s="40">
        <f>SUM(D8+D21)</f>
        <v>12216230.199999999</v>
      </c>
      <c r="E7" s="40">
        <f>SUM(E8+E21)</f>
        <v>7530627.2000000011</v>
      </c>
      <c r="F7" s="38">
        <f t="shared" ref="F7:F22" si="0">E7/D7</f>
        <v>0.61644444126470388</v>
      </c>
      <c r="G7" s="39">
        <f>(E7/C7)</f>
        <v>1.2380982632095401</v>
      </c>
      <c r="H7" s="40">
        <f t="shared" ref="H7:H22" si="1">SUM(E7-C7)</f>
        <v>1448212.4000000022</v>
      </c>
      <c r="I7" s="41"/>
      <c r="J7" s="56"/>
      <c r="K7" s="57"/>
    </row>
    <row r="8" spans="1:11" s="60" customFormat="1" ht="22.5" x14ac:dyDescent="0.2">
      <c r="A8" s="24" t="s">
        <v>13</v>
      </c>
      <c r="B8" s="24" t="s">
        <v>14</v>
      </c>
      <c r="C8" s="58">
        <f>C9+C11+C12+C13+C14+C15+C16+C18+C19+C20+C17</f>
        <v>2632536.8999999994</v>
      </c>
      <c r="D8" s="58">
        <f t="shared" ref="D8:E8" si="2">D9+D11+D12+D13+D14+D15+D16+D18+D19+D20+D17</f>
        <v>5285251.7</v>
      </c>
      <c r="E8" s="58">
        <f t="shared" si="2"/>
        <v>3375610.1000000006</v>
      </c>
      <c r="F8" s="38">
        <f t="shared" si="0"/>
        <v>0.63868483311778712</v>
      </c>
      <c r="G8" s="39">
        <f t="shared" ref="G8:G22" si="3">(E8/C8)</f>
        <v>1.2822650653063976</v>
      </c>
      <c r="H8" s="40">
        <f t="shared" si="1"/>
        <v>743073.20000000112</v>
      </c>
      <c r="I8" s="42"/>
      <c r="J8" s="59"/>
      <c r="K8" s="59"/>
    </row>
    <row r="9" spans="1:11" s="60" customFormat="1" ht="22.5" x14ac:dyDescent="0.2">
      <c r="A9" s="24" t="s">
        <v>15</v>
      </c>
      <c r="B9" s="24" t="s">
        <v>16</v>
      </c>
      <c r="C9" s="61">
        <v>1809291.1</v>
      </c>
      <c r="D9" s="58">
        <v>3977919.1</v>
      </c>
      <c r="E9" s="58">
        <v>2470578.6</v>
      </c>
      <c r="F9" s="38">
        <f t="shared" si="0"/>
        <v>0.62107311332701565</v>
      </c>
      <c r="G9" s="39">
        <f t="shared" si="3"/>
        <v>1.365495358928146</v>
      </c>
      <c r="H9" s="40">
        <f t="shared" si="1"/>
        <v>661287.5</v>
      </c>
      <c r="I9" s="43"/>
    </row>
    <row r="10" spans="1:11" s="6" customFormat="1" ht="31.5" customHeight="1" x14ac:dyDescent="0.2">
      <c r="A10" s="25"/>
      <c r="B10" s="25" t="s">
        <v>85</v>
      </c>
      <c r="C10" s="62">
        <v>1393207.2</v>
      </c>
      <c r="D10" s="63">
        <v>3235555</v>
      </c>
      <c r="E10" s="63">
        <v>2014205.6</v>
      </c>
      <c r="F10" s="38">
        <f t="shared" si="0"/>
        <v>0.62252244205399077</v>
      </c>
      <c r="G10" s="39">
        <f t="shared" si="3"/>
        <v>1.4457329821436469</v>
      </c>
      <c r="H10" s="40">
        <f t="shared" si="1"/>
        <v>620998.40000000014</v>
      </c>
      <c r="I10" s="32"/>
    </row>
    <row r="11" spans="1:11" s="6" customFormat="1" ht="45" x14ac:dyDescent="0.2">
      <c r="A11" s="24" t="s">
        <v>17</v>
      </c>
      <c r="B11" s="24" t="s">
        <v>18</v>
      </c>
      <c r="C11" s="61">
        <v>50114.8</v>
      </c>
      <c r="D11" s="58">
        <v>75512</v>
      </c>
      <c r="E11" s="58">
        <v>56451.1</v>
      </c>
      <c r="F11" s="38">
        <f t="shared" si="0"/>
        <v>0.74757786841826468</v>
      </c>
      <c r="G11" s="39">
        <f t="shared" si="3"/>
        <v>1.1264357036244781</v>
      </c>
      <c r="H11" s="40">
        <f t="shared" si="1"/>
        <v>6336.2999999999956</v>
      </c>
      <c r="I11" s="32"/>
    </row>
    <row r="12" spans="1:11" s="60" customFormat="1" ht="22.5" x14ac:dyDescent="0.2">
      <c r="A12" s="24" t="s">
        <v>19</v>
      </c>
      <c r="B12" s="24" t="s">
        <v>20</v>
      </c>
      <c r="C12" s="61">
        <v>326302.09999999998</v>
      </c>
      <c r="D12" s="58">
        <v>506492</v>
      </c>
      <c r="E12" s="58">
        <v>416805.1</v>
      </c>
      <c r="F12" s="38">
        <f t="shared" si="0"/>
        <v>0.82292533741895224</v>
      </c>
      <c r="G12" s="39">
        <f t="shared" si="3"/>
        <v>1.2773595389058177</v>
      </c>
      <c r="H12" s="40">
        <f t="shared" si="1"/>
        <v>90503</v>
      </c>
      <c r="I12" s="43"/>
    </row>
    <row r="13" spans="1:11" s="60" customFormat="1" ht="22.5" x14ac:dyDescent="0.2">
      <c r="A13" s="24" t="s">
        <v>21</v>
      </c>
      <c r="B13" s="24" t="s">
        <v>22</v>
      </c>
      <c r="C13" s="61">
        <v>151932.9</v>
      </c>
      <c r="D13" s="58">
        <v>387594</v>
      </c>
      <c r="E13" s="58">
        <v>149772.70000000001</v>
      </c>
      <c r="F13" s="38">
        <f t="shared" si="0"/>
        <v>0.38641645639509387</v>
      </c>
      <c r="G13" s="39">
        <f t="shared" si="3"/>
        <v>0.98578188134367217</v>
      </c>
      <c r="H13" s="40">
        <f t="shared" si="1"/>
        <v>-2160.1999999999825</v>
      </c>
      <c r="I13" s="43"/>
    </row>
    <row r="14" spans="1:11" s="60" customFormat="1" ht="36" customHeight="1" x14ac:dyDescent="0.2">
      <c r="A14" s="24" t="s">
        <v>23</v>
      </c>
      <c r="B14" s="24" t="s">
        <v>24</v>
      </c>
      <c r="C14" s="64">
        <v>23637.3</v>
      </c>
      <c r="D14" s="58">
        <v>38025</v>
      </c>
      <c r="E14" s="58">
        <v>25001.9</v>
      </c>
      <c r="F14" s="38">
        <f t="shared" si="0"/>
        <v>0.65751216305062465</v>
      </c>
      <c r="G14" s="39">
        <f t="shared" si="3"/>
        <v>1.0577307898956312</v>
      </c>
      <c r="H14" s="40">
        <f t="shared" si="1"/>
        <v>1364.6000000000022</v>
      </c>
      <c r="I14" s="43"/>
    </row>
    <row r="15" spans="1:11" s="60" customFormat="1" ht="45" x14ac:dyDescent="0.2">
      <c r="A15" s="24" t="s">
        <v>25</v>
      </c>
      <c r="B15" s="24" t="s">
        <v>26</v>
      </c>
      <c r="C15" s="61">
        <v>164649.1</v>
      </c>
      <c r="D15" s="58">
        <v>228267.7</v>
      </c>
      <c r="E15" s="58">
        <v>156731</v>
      </c>
      <c r="F15" s="38">
        <f t="shared" si="0"/>
        <v>0.68661050161718018</v>
      </c>
      <c r="G15" s="39">
        <f t="shared" si="3"/>
        <v>0.95190924213979911</v>
      </c>
      <c r="H15" s="40">
        <f t="shared" si="1"/>
        <v>-7918.1000000000058</v>
      </c>
      <c r="I15" s="43"/>
    </row>
    <row r="16" spans="1:11" s="60" customFormat="1" ht="55.5" customHeight="1" x14ac:dyDescent="0.2">
      <c r="A16" s="24" t="s">
        <v>27</v>
      </c>
      <c r="B16" s="24" t="s">
        <v>28</v>
      </c>
      <c r="C16" s="64">
        <v>4547.8999999999996</v>
      </c>
      <c r="D16" s="58">
        <v>3744.9</v>
      </c>
      <c r="E16" s="58">
        <v>3945.1</v>
      </c>
      <c r="F16" s="38">
        <f t="shared" si="0"/>
        <v>1.0534593714117866</v>
      </c>
      <c r="G16" s="39">
        <f t="shared" si="3"/>
        <v>0.86745530904373447</v>
      </c>
      <c r="H16" s="40">
        <f t="shared" si="1"/>
        <v>-602.79999999999973</v>
      </c>
      <c r="I16" s="43"/>
    </row>
    <row r="17" spans="1:9" s="60" customFormat="1" ht="51" customHeight="1" x14ac:dyDescent="0.2">
      <c r="A17" s="24" t="s">
        <v>75</v>
      </c>
      <c r="B17" s="24" t="s">
        <v>76</v>
      </c>
      <c r="C17" s="64">
        <v>32095.3</v>
      </c>
      <c r="D17" s="58">
        <v>3487</v>
      </c>
      <c r="E17" s="58">
        <v>3654.6</v>
      </c>
      <c r="F17" s="38">
        <f t="shared" si="0"/>
        <v>1.0480642386005161</v>
      </c>
      <c r="G17" s="39">
        <f t="shared" si="3"/>
        <v>0.11386713942539874</v>
      </c>
      <c r="H17" s="40">
        <f t="shared" si="1"/>
        <v>-28440.7</v>
      </c>
      <c r="I17" s="43"/>
    </row>
    <row r="18" spans="1:9" s="60" customFormat="1" ht="33.75" x14ac:dyDescent="0.2">
      <c r="A18" s="24" t="s">
        <v>29</v>
      </c>
      <c r="B18" s="24" t="s">
        <v>30</v>
      </c>
      <c r="C18" s="61">
        <v>36538.400000000001</v>
      </c>
      <c r="D18" s="58">
        <v>37443.599999999999</v>
      </c>
      <c r="E18" s="58">
        <v>55557.9</v>
      </c>
      <c r="F18" s="38">
        <f t="shared" si="0"/>
        <v>1.4837755985001444</v>
      </c>
      <c r="G18" s="39">
        <f t="shared" si="3"/>
        <v>1.5205345609003131</v>
      </c>
      <c r="H18" s="40">
        <f t="shared" si="1"/>
        <v>19019.5</v>
      </c>
      <c r="I18" s="43"/>
    </row>
    <row r="19" spans="1:9" s="60" customFormat="1" ht="22.5" x14ac:dyDescent="0.2">
      <c r="A19" s="24" t="s">
        <v>31</v>
      </c>
      <c r="B19" s="24" t="s">
        <v>32</v>
      </c>
      <c r="C19" s="64">
        <v>24593.1</v>
      </c>
      <c r="D19" s="65">
        <v>10500</v>
      </c>
      <c r="E19" s="58">
        <v>24695.200000000001</v>
      </c>
      <c r="F19" s="38">
        <f t="shared" si="0"/>
        <v>2.3519238095238095</v>
      </c>
      <c r="G19" s="39">
        <f t="shared" si="3"/>
        <v>1.0041515709690931</v>
      </c>
      <c r="H19" s="40">
        <f t="shared" si="1"/>
        <v>102.10000000000218</v>
      </c>
      <c r="I19" s="43"/>
    </row>
    <row r="20" spans="1:9" s="60" customFormat="1" ht="22.5" x14ac:dyDescent="0.2">
      <c r="A20" s="24" t="s">
        <v>33</v>
      </c>
      <c r="B20" s="24" t="s">
        <v>34</v>
      </c>
      <c r="C20" s="64">
        <v>8834.9</v>
      </c>
      <c r="D20" s="65">
        <v>16266.4</v>
      </c>
      <c r="E20" s="65">
        <v>12416.9</v>
      </c>
      <c r="F20" s="38">
        <f t="shared" si="0"/>
        <v>0.76334653027098809</v>
      </c>
      <c r="G20" s="39">
        <f t="shared" si="3"/>
        <v>1.405437526174603</v>
      </c>
      <c r="H20" s="40">
        <f t="shared" si="1"/>
        <v>3582</v>
      </c>
      <c r="I20" s="43"/>
    </row>
    <row r="21" spans="1:9" s="60" customFormat="1" ht="22.5" x14ac:dyDescent="0.2">
      <c r="A21" s="24" t="s">
        <v>35</v>
      </c>
      <c r="B21" s="24" t="s">
        <v>36</v>
      </c>
      <c r="C21" s="64">
        <v>3449877.9</v>
      </c>
      <c r="D21" s="65">
        <v>6930978.5</v>
      </c>
      <c r="E21" s="65">
        <v>4155017.1</v>
      </c>
      <c r="F21" s="38">
        <f t="shared" si="0"/>
        <v>0.59948492121278407</v>
      </c>
      <c r="G21" s="39">
        <f t="shared" si="3"/>
        <v>1.2043954077331258</v>
      </c>
      <c r="H21" s="40">
        <f t="shared" si="1"/>
        <v>705139.20000000019</v>
      </c>
      <c r="I21" s="43"/>
    </row>
    <row r="22" spans="1:9" s="66" customFormat="1" ht="42" customHeight="1" x14ac:dyDescent="0.2">
      <c r="A22" s="71" t="s">
        <v>37</v>
      </c>
      <c r="B22" s="71"/>
      <c r="C22" s="40">
        <f>C8-C10</f>
        <v>1239329.6999999995</v>
      </c>
      <c r="D22" s="40">
        <f>D8-D10</f>
        <v>2049696.7000000002</v>
      </c>
      <c r="E22" s="40">
        <f>E8-E10</f>
        <v>1361404.5000000005</v>
      </c>
      <c r="F22" s="38">
        <f t="shared" si="0"/>
        <v>0.66419802500535829</v>
      </c>
      <c r="G22" s="39">
        <f t="shared" si="3"/>
        <v>1.0985006653193263</v>
      </c>
      <c r="H22" s="40">
        <f t="shared" si="1"/>
        <v>122074.80000000098</v>
      </c>
      <c r="I22" s="1"/>
    </row>
    <row r="23" spans="1:9" s="15" customFormat="1" ht="18.95" customHeight="1" x14ac:dyDescent="0.2">
      <c r="A23" s="26"/>
      <c r="B23" s="26"/>
      <c r="C23" s="10"/>
      <c r="D23" s="10"/>
      <c r="E23" s="10"/>
      <c r="F23" s="44"/>
      <c r="G23" s="45"/>
      <c r="H23" s="10"/>
      <c r="I23" s="1"/>
    </row>
    <row r="24" spans="1:9" s="15" customFormat="1" ht="31.5" customHeight="1" x14ac:dyDescent="0.2">
      <c r="A24" s="2"/>
      <c r="B24" s="2"/>
      <c r="C24" s="3"/>
      <c r="D24" s="3"/>
      <c r="E24" s="3"/>
      <c r="F24" s="4"/>
      <c r="G24" s="5"/>
      <c r="H24" s="3"/>
      <c r="I24" s="1"/>
    </row>
    <row r="25" spans="1:9" s="15" customFormat="1" ht="31.5" customHeight="1" x14ac:dyDescent="0.2">
      <c r="A25" s="2"/>
      <c r="B25" s="2"/>
      <c r="C25" s="3"/>
      <c r="D25" s="3"/>
      <c r="E25" s="3"/>
      <c r="F25" s="4"/>
      <c r="G25" s="5"/>
      <c r="H25" s="3"/>
      <c r="I25" s="1"/>
    </row>
    <row r="26" spans="1:9" s="6" customFormat="1" ht="36.950000000000003" customHeight="1" x14ac:dyDescent="0.25">
      <c r="A26" s="16"/>
      <c r="B26" s="17" t="s">
        <v>73</v>
      </c>
      <c r="C26" s="16"/>
      <c r="D26" s="18"/>
      <c r="E26" s="19"/>
      <c r="F26" s="19"/>
      <c r="G26" s="20" t="s">
        <v>38</v>
      </c>
    </row>
    <row r="27" spans="1:9" ht="72" x14ac:dyDescent="0.2">
      <c r="A27" s="12" t="s">
        <v>39</v>
      </c>
      <c r="B27" s="27" t="s">
        <v>40</v>
      </c>
      <c r="C27" s="12" t="s">
        <v>79</v>
      </c>
      <c r="D27" s="46" t="s">
        <v>80</v>
      </c>
      <c r="E27" s="46" t="s">
        <v>72</v>
      </c>
      <c r="F27" s="46" t="s">
        <v>81</v>
      </c>
      <c r="G27" s="46" t="s">
        <v>82</v>
      </c>
      <c r="H27" s="47" t="s">
        <v>83</v>
      </c>
      <c r="I27" s="32"/>
    </row>
    <row r="28" spans="1:9" x14ac:dyDescent="0.2">
      <c r="A28" s="13" t="s">
        <v>5</v>
      </c>
      <c r="B28" s="28">
        <v>2</v>
      </c>
      <c r="C28" s="13">
        <v>3</v>
      </c>
      <c r="D28" s="48">
        <v>4</v>
      </c>
      <c r="E28" s="48">
        <v>5</v>
      </c>
      <c r="F28" s="48">
        <v>6</v>
      </c>
      <c r="G28" s="48">
        <v>7</v>
      </c>
      <c r="H28" s="48">
        <v>8</v>
      </c>
      <c r="I28" s="32"/>
    </row>
    <row r="29" spans="1:9" ht="40.9" customHeight="1" x14ac:dyDescent="0.2">
      <c r="A29" s="13"/>
      <c r="B29" s="29" t="s">
        <v>41</v>
      </c>
      <c r="C29" s="14">
        <f>SUM(C30:C42)</f>
        <v>6168062.3999999994</v>
      </c>
      <c r="D29" s="14">
        <f>D30+D32+D33+D34+D35+D36+D37+D38+D39+D40+D41+D42</f>
        <v>13136119.799999997</v>
      </c>
      <c r="E29" s="14">
        <f>E30+E32+E33+E34+E35+E36+E37+E38+E39+E40+E41+E42</f>
        <v>7324901.0999999996</v>
      </c>
      <c r="F29" s="49">
        <f>E29/D29</f>
        <v>0.55761527844774994</v>
      </c>
      <c r="G29" s="49">
        <f>SUM(E29/C29)</f>
        <v>1.1875530150278635</v>
      </c>
      <c r="H29" s="11">
        <f>SUM(E29-C29)</f>
        <v>1156838.7000000002</v>
      </c>
      <c r="I29" s="32"/>
    </row>
    <row r="30" spans="1:9" s="6" customFormat="1" ht="42" customHeight="1" x14ac:dyDescent="0.2">
      <c r="A30" s="13" t="s">
        <v>42</v>
      </c>
      <c r="B30" s="30" t="s">
        <v>43</v>
      </c>
      <c r="C30" s="11">
        <v>529232.5</v>
      </c>
      <c r="D30" s="11">
        <v>1018123.8</v>
      </c>
      <c r="E30" s="11">
        <v>594456</v>
      </c>
      <c r="F30" s="50">
        <f>E30/D30</f>
        <v>0.58387398467651963</v>
      </c>
      <c r="G30" s="50">
        <f>SUM(E30/C30)</f>
        <v>1.123241675445102</v>
      </c>
      <c r="H30" s="11">
        <f>SUM(E30-C30)</f>
        <v>65223.5</v>
      </c>
      <c r="I30" s="32"/>
    </row>
    <row r="31" spans="1:9" s="6" customFormat="1" ht="42" hidden="1" customHeight="1" x14ac:dyDescent="0.2">
      <c r="A31" s="13" t="s">
        <v>44</v>
      </c>
      <c r="B31" s="30" t="s">
        <v>45</v>
      </c>
      <c r="C31" s="11">
        <v>0</v>
      </c>
      <c r="D31" s="11">
        <v>0</v>
      </c>
      <c r="E31" s="11">
        <v>0</v>
      </c>
      <c r="F31" s="50">
        <v>0</v>
      </c>
      <c r="G31" s="50" t="e">
        <f>SUM(E31/C31)</f>
        <v>#DIV/0!</v>
      </c>
      <c r="H31" s="11">
        <f t="shared" ref="H31:H42" si="4">SUM(E31-C31)</f>
        <v>0</v>
      </c>
      <c r="I31" s="32"/>
    </row>
    <row r="32" spans="1:9" s="6" customFormat="1" ht="42" customHeight="1" x14ac:dyDescent="0.2">
      <c r="A32" s="13" t="s">
        <v>46</v>
      </c>
      <c r="B32" s="30" t="s">
        <v>47</v>
      </c>
      <c r="C32" s="11">
        <v>63286.1</v>
      </c>
      <c r="D32" s="11">
        <v>117871</v>
      </c>
      <c r="E32" s="11">
        <v>76194.7</v>
      </c>
      <c r="F32" s="50">
        <f t="shared" ref="F32:F42" si="5">E32/D32</f>
        <v>0.64642448100041572</v>
      </c>
      <c r="G32" s="50">
        <f t="shared" ref="G32:G42" si="6">SUM(E32/C32)</f>
        <v>1.2039721202602152</v>
      </c>
      <c r="H32" s="11">
        <f>SUM(E32-C32)</f>
        <v>12908.599999999999</v>
      </c>
      <c r="I32" s="32"/>
    </row>
    <row r="33" spans="1:9" s="6" customFormat="1" ht="42" customHeight="1" x14ac:dyDescent="0.2">
      <c r="A33" s="13" t="s">
        <v>48</v>
      </c>
      <c r="B33" s="30" t="s">
        <v>49</v>
      </c>
      <c r="C33" s="11">
        <v>314692.5</v>
      </c>
      <c r="D33" s="11">
        <v>624217.59999999998</v>
      </c>
      <c r="E33" s="11">
        <v>343969.3</v>
      </c>
      <c r="F33" s="50">
        <f t="shared" si="5"/>
        <v>0.5510406947833576</v>
      </c>
      <c r="G33" s="50">
        <f t="shared" si="6"/>
        <v>1.0930330401900268</v>
      </c>
      <c r="H33" s="11">
        <f t="shared" si="4"/>
        <v>29276.799999999988</v>
      </c>
      <c r="I33" s="32"/>
    </row>
    <row r="34" spans="1:9" s="6" customFormat="1" ht="42" customHeight="1" x14ac:dyDescent="0.2">
      <c r="A34" s="13" t="s">
        <v>50</v>
      </c>
      <c r="B34" s="30" t="s">
        <v>51</v>
      </c>
      <c r="C34" s="11">
        <v>844151.5</v>
      </c>
      <c r="D34" s="11">
        <v>2417744</v>
      </c>
      <c r="E34" s="11">
        <v>1124953.6000000001</v>
      </c>
      <c r="F34" s="50">
        <f t="shared" si="5"/>
        <v>0.4652906180306931</v>
      </c>
      <c r="G34" s="50">
        <f t="shared" si="6"/>
        <v>1.3326441995305347</v>
      </c>
      <c r="H34" s="11">
        <f t="shared" si="4"/>
        <v>280802.10000000009</v>
      </c>
      <c r="I34" s="32"/>
    </row>
    <row r="35" spans="1:9" s="6" customFormat="1" ht="42" customHeight="1" x14ac:dyDescent="0.2">
      <c r="A35" s="13" t="s">
        <v>52</v>
      </c>
      <c r="B35" s="30" t="s">
        <v>53</v>
      </c>
      <c r="C35" s="11">
        <v>27369.7</v>
      </c>
      <c r="D35" s="11">
        <v>741313.9</v>
      </c>
      <c r="E35" s="11">
        <v>254767.9</v>
      </c>
      <c r="F35" s="50">
        <f t="shared" si="5"/>
        <v>0.34367074460629971</v>
      </c>
      <c r="G35" s="50">
        <v>0</v>
      </c>
      <c r="H35" s="11">
        <v>229458.6</v>
      </c>
      <c r="I35" s="32"/>
    </row>
    <row r="36" spans="1:9" ht="42" customHeight="1" x14ac:dyDescent="0.2">
      <c r="A36" s="13" t="s">
        <v>54</v>
      </c>
      <c r="B36" s="30" t="s">
        <v>55</v>
      </c>
      <c r="C36" s="11">
        <v>3541010.3</v>
      </c>
      <c r="D36" s="11">
        <v>6286759.0999999996</v>
      </c>
      <c r="E36" s="11">
        <v>3916007.5</v>
      </c>
      <c r="F36" s="50">
        <f t="shared" si="5"/>
        <v>0.62289765485049364</v>
      </c>
      <c r="G36" s="50">
        <f t="shared" si="6"/>
        <v>1.1059011887087706</v>
      </c>
      <c r="H36" s="11">
        <f t="shared" si="4"/>
        <v>374997.20000000019</v>
      </c>
      <c r="I36" s="32"/>
    </row>
    <row r="37" spans="1:9" ht="42" customHeight="1" x14ac:dyDescent="0.2">
      <c r="A37" s="13" t="s">
        <v>56</v>
      </c>
      <c r="B37" s="30" t="s">
        <v>57</v>
      </c>
      <c r="C37" s="11">
        <v>296050</v>
      </c>
      <c r="D37" s="11">
        <v>441496.2</v>
      </c>
      <c r="E37" s="11">
        <v>271600.8</v>
      </c>
      <c r="F37" s="50">
        <f t="shared" si="5"/>
        <v>0.61518264483363616</v>
      </c>
      <c r="G37" s="50">
        <f t="shared" si="6"/>
        <v>0.91741530146934636</v>
      </c>
      <c r="H37" s="11">
        <f t="shared" si="4"/>
        <v>-24449.200000000012</v>
      </c>
      <c r="I37" s="32"/>
    </row>
    <row r="38" spans="1:9" ht="42" customHeight="1" x14ac:dyDescent="0.2">
      <c r="A38" s="13" t="s">
        <v>58</v>
      </c>
      <c r="B38" s="30" t="s">
        <v>59</v>
      </c>
      <c r="C38" s="11">
        <v>3876</v>
      </c>
      <c r="D38" s="11">
        <v>2268</v>
      </c>
      <c r="E38" s="11">
        <v>1152</v>
      </c>
      <c r="F38" s="50">
        <f t="shared" si="5"/>
        <v>0.50793650793650791</v>
      </c>
      <c r="G38" s="50">
        <v>0</v>
      </c>
      <c r="H38" s="11">
        <f t="shared" si="4"/>
        <v>-2724</v>
      </c>
      <c r="I38" s="32"/>
    </row>
    <row r="39" spans="1:9" ht="42" customHeight="1" x14ac:dyDescent="0.2">
      <c r="A39" s="13" t="s">
        <v>10</v>
      </c>
      <c r="B39" s="30" t="s">
        <v>60</v>
      </c>
      <c r="C39" s="11">
        <v>229325.6</v>
      </c>
      <c r="D39" s="11">
        <v>439067.2</v>
      </c>
      <c r="E39" s="11">
        <v>204636.2</v>
      </c>
      <c r="F39" s="50">
        <f t="shared" si="5"/>
        <v>0.46607034185199897</v>
      </c>
      <c r="G39" s="50">
        <v>0</v>
      </c>
      <c r="H39" s="11">
        <f t="shared" si="4"/>
        <v>-24689.399999999994</v>
      </c>
      <c r="I39" s="32"/>
    </row>
    <row r="40" spans="1:9" ht="42" customHeight="1" x14ac:dyDescent="0.2">
      <c r="A40" s="13" t="s">
        <v>61</v>
      </c>
      <c r="B40" s="30" t="s">
        <v>62</v>
      </c>
      <c r="C40" s="11">
        <v>287338.40000000002</v>
      </c>
      <c r="D40" s="11">
        <v>1001489.5</v>
      </c>
      <c r="E40" s="11">
        <v>506305.3</v>
      </c>
      <c r="F40" s="50">
        <f t="shared" si="5"/>
        <v>0.50555227987911999</v>
      </c>
      <c r="G40" s="50">
        <f t="shared" si="6"/>
        <v>1.7620523396803209</v>
      </c>
      <c r="H40" s="11">
        <f t="shared" si="4"/>
        <v>218966.89999999997</v>
      </c>
      <c r="I40" s="32"/>
    </row>
    <row r="41" spans="1:9" ht="42" customHeight="1" x14ac:dyDescent="0.2">
      <c r="A41" s="13" t="s">
        <v>63</v>
      </c>
      <c r="B41" s="30" t="s">
        <v>64</v>
      </c>
      <c r="C41" s="11">
        <v>18961.8</v>
      </c>
      <c r="D41" s="11">
        <v>29899.5</v>
      </c>
      <c r="E41" s="11">
        <v>24599.7</v>
      </c>
      <c r="F41" s="50">
        <f t="shared" si="5"/>
        <v>0.82274619976922692</v>
      </c>
      <c r="G41" s="50">
        <v>0</v>
      </c>
      <c r="H41" s="11">
        <f t="shared" si="4"/>
        <v>5637.9000000000015</v>
      </c>
      <c r="I41" s="32"/>
    </row>
    <row r="42" spans="1:9" ht="42" customHeight="1" x14ac:dyDescent="0.2">
      <c r="A42" s="13" t="s">
        <v>65</v>
      </c>
      <c r="B42" s="30" t="s">
        <v>66</v>
      </c>
      <c r="C42" s="11">
        <v>12768</v>
      </c>
      <c r="D42" s="11">
        <v>15870</v>
      </c>
      <c r="E42" s="11">
        <v>6258.1</v>
      </c>
      <c r="F42" s="50">
        <f t="shared" si="5"/>
        <v>0.39433522369250162</v>
      </c>
      <c r="G42" s="50">
        <f t="shared" si="6"/>
        <v>0.49013941102756897</v>
      </c>
      <c r="H42" s="11">
        <f t="shared" si="4"/>
        <v>-6509.9</v>
      </c>
      <c r="I42" s="32"/>
    </row>
    <row r="43" spans="1:9" x14ac:dyDescent="0.2">
      <c r="A43" s="32"/>
      <c r="B43" s="6"/>
      <c r="C43" s="54"/>
      <c r="D43" s="54"/>
      <c r="E43" s="54"/>
      <c r="F43" s="51"/>
      <c r="G43" s="52"/>
      <c r="H43" s="52"/>
      <c r="I43" s="32"/>
    </row>
    <row r="44" spans="1:9" s="7" customFormat="1" ht="14.25" x14ac:dyDescent="0.2">
      <c r="B44" s="31" t="s">
        <v>71</v>
      </c>
      <c r="C44" s="67">
        <f>SUM(C7-C29)</f>
        <v>-85647.600000000559</v>
      </c>
      <c r="D44" s="67">
        <f>SUM(D7-D29)</f>
        <v>-919889.59999999776</v>
      </c>
      <c r="E44" s="67">
        <f>SUM(E7-E29)</f>
        <v>205726.10000000149</v>
      </c>
      <c r="F44" s="53"/>
      <c r="G44" s="54"/>
      <c r="H44" s="54"/>
    </row>
    <row r="45" spans="1:9" s="6" customFormat="1" ht="20.45" customHeight="1" x14ac:dyDescent="0.2">
      <c r="B45" s="31" t="s">
        <v>70</v>
      </c>
      <c r="C45" s="67">
        <v>371000</v>
      </c>
      <c r="D45" s="67">
        <v>325000</v>
      </c>
      <c r="E45" s="67">
        <v>425000</v>
      </c>
      <c r="F45" s="53"/>
      <c r="G45" s="54"/>
      <c r="H45" s="54"/>
    </row>
    <row r="46" spans="1:9" x14ac:dyDescent="0.2">
      <c r="A46" s="32"/>
      <c r="B46" s="32"/>
      <c r="C46" s="68"/>
      <c r="D46" s="69"/>
      <c r="E46" s="69"/>
      <c r="F46" s="55"/>
      <c r="G46" s="32"/>
      <c r="H46" s="32"/>
      <c r="I46" s="32"/>
    </row>
    <row r="47" spans="1:9" x14ac:dyDescent="0.2">
      <c r="A47" s="32"/>
      <c r="B47" s="32"/>
      <c r="C47" s="41"/>
      <c r="D47" s="41"/>
      <c r="E47" s="41"/>
      <c r="F47" s="55"/>
      <c r="G47" s="32"/>
      <c r="H47" s="32"/>
      <c r="I47" s="32"/>
    </row>
    <row r="48" spans="1:9" x14ac:dyDescent="0.2">
      <c r="A48" s="32"/>
      <c r="B48" s="32"/>
      <c r="C48" s="70"/>
      <c r="D48" s="32"/>
      <c r="E48" s="32"/>
      <c r="F48" s="55"/>
      <c r="G48" s="32"/>
      <c r="H48" s="32"/>
      <c r="I48" s="32"/>
    </row>
    <row r="49" spans="1:9" x14ac:dyDescent="0.2">
      <c r="A49" s="32"/>
      <c r="B49" s="32"/>
      <c r="C49" s="70"/>
      <c r="D49" s="32"/>
      <c r="E49" s="32"/>
      <c r="F49" s="55"/>
      <c r="G49" s="32"/>
      <c r="H49" s="32"/>
      <c r="I49" s="32"/>
    </row>
    <row r="50" spans="1:9" x14ac:dyDescent="0.2">
      <c r="A50" s="32"/>
      <c r="B50" s="32"/>
      <c r="C50" s="32"/>
      <c r="D50" s="32"/>
      <c r="E50" s="32"/>
      <c r="F50" s="55"/>
      <c r="G50" s="32"/>
      <c r="H50" s="32"/>
      <c r="I50" s="32"/>
    </row>
    <row r="51" spans="1:9" x14ac:dyDescent="0.2">
      <c r="A51" s="32"/>
      <c r="B51" s="32"/>
      <c r="C51" s="32"/>
      <c r="D51" s="32"/>
      <c r="E51" s="32"/>
      <c r="F51" s="55"/>
      <c r="G51" s="32"/>
      <c r="H51" s="32"/>
      <c r="I51" s="32"/>
    </row>
  </sheetData>
  <sheetProtection formatCells="0" formatColumns="0" formatRows="0" insertColumns="0" insertRows="0" deleteColumns="0" deleteRows="0"/>
  <mergeCells count="9">
    <mergeCell ref="A22:B22"/>
    <mergeCell ref="A1:H1"/>
    <mergeCell ref="A2:H2"/>
    <mergeCell ref="A4:A5"/>
    <mergeCell ref="B4:B5"/>
    <mergeCell ref="C4:C5"/>
    <mergeCell ref="D4:F4"/>
    <mergeCell ref="G4:G5"/>
    <mergeCell ref="H4:H5"/>
  </mergeCells>
  <phoneticPr fontId="0" type="noConversion"/>
  <pageMargins left="0.39370078740157483" right="0" top="0.39370078740157483" bottom="0.39370078740157483" header="0.19685039370078741" footer="0.19685039370078741"/>
  <pageSetup paperSize="9" scale="72" fitToHeight="3" orientation="portrait" r:id="rId1"/>
  <headerFooter alignWithMargins="0">
    <oddFooter>&amp;CСтраница  &amp;P из &amp;N</oddFooter>
  </headerFooter>
  <rowBreaks count="1" manualBreakCount="1">
    <brk id="2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факт.доходы, расходы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Кузнецова</dc:creator>
  <cp:lastModifiedBy>FAdmin</cp:lastModifiedBy>
  <cp:lastPrinted>2022-09-12T09:17:03Z</cp:lastPrinted>
  <dcterms:created xsi:type="dcterms:W3CDTF">2016-04-19T14:49:49Z</dcterms:created>
  <dcterms:modified xsi:type="dcterms:W3CDTF">2022-09-12T11:41:33Z</dcterms:modified>
</cp:coreProperties>
</file>