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Аналитика\по 2022 году\Исполнение бюджета\01.01.2023\"/>
    </mc:Choice>
  </mc:AlternateContent>
  <bookViews>
    <workbookView xWindow="-120" yWindow="-120" windowWidth="24240" windowHeight="1314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1" l="1"/>
  <c r="D75" i="1" l="1"/>
  <c r="D76" i="1"/>
  <c r="B51" i="1"/>
  <c r="C51" i="1"/>
  <c r="D51" i="1"/>
  <c r="D52" i="1"/>
  <c r="D53" i="1"/>
  <c r="D54" i="1"/>
  <c r="D55" i="1"/>
  <c r="D56" i="1"/>
  <c r="D26" i="1" l="1"/>
  <c r="F37" i="1" l="1"/>
  <c r="F38" i="1"/>
  <c r="F39" i="1"/>
  <c r="F40" i="1"/>
  <c r="F41" i="1"/>
  <c r="F42" i="1"/>
  <c r="F43" i="1"/>
  <c r="F44" i="1"/>
  <c r="F45" i="1"/>
  <c r="F46" i="1"/>
  <c r="F48" i="1"/>
  <c r="F49" i="1"/>
  <c r="F50" i="1"/>
  <c r="F52" i="1"/>
  <c r="F53" i="1"/>
  <c r="F54" i="1"/>
  <c r="F55" i="1"/>
  <c r="F56" i="1"/>
  <c r="F58" i="1"/>
  <c r="F59" i="1"/>
  <c r="F60" i="1"/>
  <c r="F61" i="1"/>
  <c r="F62" i="1"/>
  <c r="F64" i="1"/>
  <c r="F66" i="1"/>
  <c r="F67" i="1"/>
  <c r="F68" i="1"/>
  <c r="F69" i="1"/>
  <c r="F70" i="1"/>
  <c r="F71" i="1"/>
  <c r="F73" i="1"/>
  <c r="F74" i="1"/>
  <c r="F76" i="1"/>
  <c r="F78" i="1"/>
  <c r="F79" i="1"/>
  <c r="F80" i="1"/>
  <c r="F81" i="1"/>
  <c r="F83" i="1"/>
  <c r="F84" i="1"/>
  <c r="F85" i="1"/>
  <c r="F87" i="1"/>
  <c r="F88" i="1"/>
  <c r="F89" i="1"/>
  <c r="F91" i="1"/>
  <c r="B36" i="1" l="1"/>
  <c r="C36" i="1"/>
  <c r="D41" i="1"/>
  <c r="B63" i="1" l="1"/>
  <c r="B75" i="1" l="1"/>
  <c r="B57" i="1"/>
  <c r="D25" i="1" l="1"/>
  <c r="D23" i="1"/>
  <c r="D22" i="1"/>
  <c r="D21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27" i="1"/>
  <c r="F26" i="1"/>
  <c r="F25" i="1"/>
  <c r="F24" i="1"/>
  <c r="F23" i="1"/>
  <c r="F22" i="1"/>
  <c r="F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E4" i="1"/>
  <c r="E20" i="1"/>
  <c r="E28" i="1" l="1"/>
  <c r="E63" i="1" l="1"/>
  <c r="E47" i="1"/>
  <c r="E90" i="1" l="1"/>
  <c r="E86" i="1"/>
  <c r="E82" i="1"/>
  <c r="E75" i="1"/>
  <c r="E77" i="1"/>
  <c r="E72" i="1"/>
  <c r="E65" i="1"/>
  <c r="E57" i="1"/>
  <c r="E51" i="1"/>
  <c r="E36" i="1"/>
  <c r="C90" i="1"/>
  <c r="B90" i="1"/>
  <c r="C86" i="1"/>
  <c r="B86" i="1"/>
  <c r="C82" i="1"/>
  <c r="F82" i="1" s="1"/>
  <c r="B82" i="1"/>
  <c r="C77" i="1"/>
  <c r="F77" i="1" s="1"/>
  <c r="B77" i="1"/>
  <c r="D80" i="1"/>
  <c r="D83" i="1"/>
  <c r="D84" i="1"/>
  <c r="C75" i="1"/>
  <c r="F75" i="1" s="1"/>
  <c r="C72" i="1"/>
  <c r="B72" i="1"/>
  <c r="C65" i="1"/>
  <c r="F65" i="1" s="1"/>
  <c r="B65" i="1"/>
  <c r="C63" i="1"/>
  <c r="F63" i="1" s="1"/>
  <c r="C57" i="1"/>
  <c r="F57" i="1" s="1"/>
  <c r="F51" i="1"/>
  <c r="C47" i="1"/>
  <c r="F47" i="1" s="1"/>
  <c r="B47" i="1"/>
  <c r="F90" i="1" l="1"/>
  <c r="C92" i="1"/>
  <c r="F72" i="1"/>
  <c r="E92" i="1"/>
  <c r="F92" i="1" s="1"/>
  <c r="F86" i="1"/>
  <c r="D82" i="1"/>
  <c r="B4" i="1" l="1"/>
  <c r="C4" i="1"/>
  <c r="C20" i="1"/>
  <c r="F20" i="1" l="1"/>
  <c r="D4" i="1"/>
  <c r="C28" i="1"/>
  <c r="B92" i="1"/>
  <c r="D48" i="1"/>
  <c r="F36" i="1"/>
  <c r="F28" i="1" l="1"/>
  <c r="F4" i="1"/>
  <c r="D91" i="1" l="1"/>
  <c r="D90" i="1"/>
  <c r="D89" i="1"/>
  <c r="D87" i="1"/>
  <c r="D86" i="1"/>
  <c r="D85" i="1"/>
  <c r="D79" i="1"/>
  <c r="D78" i="1"/>
  <c r="D77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0" i="1"/>
  <c r="D59" i="1"/>
  <c r="D58" i="1"/>
  <c r="D57" i="1"/>
  <c r="D50" i="1"/>
  <c r="D49" i="1"/>
  <c r="D47" i="1"/>
  <c r="D43" i="1"/>
  <c r="D42" i="1"/>
  <c r="D40" i="1"/>
  <c r="D39" i="1"/>
  <c r="D38" i="1"/>
  <c r="D37" i="1"/>
  <c r="D36" i="1"/>
  <c r="B20" i="1"/>
  <c r="D20" i="1" s="1"/>
  <c r="D92" i="1" l="1"/>
  <c r="B28" i="1"/>
  <c r="D28" i="1" s="1"/>
</calcChain>
</file>

<file path=xl/sharedStrings.xml><?xml version="1.0" encoding="utf-8"?>
<sst xmlns="http://schemas.openxmlformats.org/spreadsheetml/2006/main" count="95" uniqueCount="90">
  <si>
    <t>% исполнения</t>
  </si>
  <si>
    <t>ИТОГО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</si>
  <si>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</si>
  <si>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</si>
  <si>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</si>
  <si>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</si>
  <si>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</si>
  <si>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</si>
  <si>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</si>
  <si>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</si>
  <si>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</si>
  <si>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</si>
  <si>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</si>
  <si>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</si>
  <si>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</si>
  <si>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</si>
  <si>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</si>
  <si>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</si>
  <si>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</si>
  <si>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</si>
  <si>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</si>
  <si>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</si>
  <si>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</si>
  <si>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</si>
  <si>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</si>
  <si>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</si>
  <si>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</si>
  <si>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</si>
  <si>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</si>
  <si>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</si>
  <si>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</si>
  <si>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</si>
  <si>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</si>
  <si>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</si>
  <si>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</si>
  <si>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</si>
  <si>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</si>
  <si>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</si>
  <si>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</si>
  <si>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</si>
  <si>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</si>
  <si>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</si>
  <si>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</si>
  <si>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</si>
  <si>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</si>
  <si>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</si>
  <si>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</si>
  <si>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</si>
  <si>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</si>
  <si>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</si>
  <si>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</si>
  <si>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</si>
  <si>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</si>
  <si>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</si>
  <si>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</si>
  <si>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</si>
  <si>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</si>
  <si>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</si>
  <si>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</si>
  <si>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</si>
  <si>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</si>
  <si>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</si>
  <si>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</si>
  <si>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</si>
  <si>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</si>
  <si>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</si>
  <si>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</si>
  <si>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</si>
  <si>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</si>
  <si>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</si>
  <si>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</si>
  <si>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</si>
  <si>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>Социальное обеспечение населения</t>
  </si>
  <si>
    <t>Другие вопросы в области средств массовой информации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</si>
  <si>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</si>
  <si>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</si>
  <si>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Расходы</t>
  </si>
  <si>
    <t>План на 2022 г.</t>
  </si>
  <si>
    <t xml:space="preserve">                       Исполнение бюджета Орехово-Зуевского городского округа по доходам за 2022 г.  (тыс.руб.)</t>
  </si>
  <si>
    <t>Доходы от приватизации имущества,находящегося в собственности городских округов, в части приватизации нефинансовых активов имущества казны</t>
  </si>
  <si>
    <t>Доходы от продажи квартир , находящихся  в  собственности городских округов</t>
  </si>
  <si>
    <t>Отклонение 2022 от 2021</t>
  </si>
  <si>
    <t xml:space="preserve">                       Исполнение бюджета Орехово-Зуевского городского округа по расходам за 2022 г. (тыс.руб.)</t>
  </si>
  <si>
    <t>Налоги на прибыль,доходы</t>
  </si>
  <si>
    <t xml:space="preserve">Обеспечение проведения выборов и референдумов
</t>
  </si>
  <si>
    <t>1.Доходы</t>
  </si>
  <si>
    <t>Фактически  исполнено на 01.01.2023 г.</t>
  </si>
  <si>
    <t>Фактически  исполнено на 01.01.2022г.</t>
  </si>
  <si>
    <t xml:space="preserve">Фактически  исполнено на 01.01.2022 г. </t>
  </si>
  <si>
    <t>Инициативные платежи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</si>
</sst>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0" xfId="0" applyFont="1" applyFill="1"/>
    <xf numFmtId="0" fontId="4" fillId="2" borderId="0" xfId="0" applyFont="1" applyFill="1"/>
    <xf numFmtId="4" fontId="2" fillId="2" borderId="0" xfId="0" applyNumberFormat="1" applyFont="1" applyFill="1"/>
    <xf numFmtId="0" fontId="2" fillId="2" borderId="0" xfId="0" applyFont="1" applyFill="1" applyAlignment="1">
      <alignment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zoomScale="91" zoomScaleNormal="91" workbookViewId="0">
      <selection activeCell="E18" sqref="E18"/>
    </sheetView>
  </sheetViews>
  <sheetFormatPr defaultColWidth="9.140625" defaultRowHeight="15.75" x14ac:dyDescent="0.25"/>
  <cols>
    <col min="1" max="1" width="53.140625" style="4" customWidth="1"/>
    <col min="2" max="2" width="20.28515625" style="4" customWidth="1"/>
    <col min="3" max="3" width="21.28515625" style="4" customWidth="1"/>
    <col min="4" max="4" width="14.7109375" style="4" customWidth="1"/>
    <col min="5" max="5" width="19.85546875" style="4" customWidth="1"/>
    <col min="6" max="6" width="18.85546875" style="4" customWidth="1"/>
    <col min="7" max="7" width="9.140625" style="1"/>
    <col min="8" max="8" width="11.28515625" style="1" bestFit="1" customWidth="1"/>
    <col min="9" max="16384" width="9.140625" style="1"/>
  </cols>
  <sheetData>
    <row r="1" spans="1:8" ht="21" customHeight="1" thickBot="1" x14ac:dyDescent="0.35">
      <c r="A1" s="36" t="s">
        <v>78</v>
      </c>
      <c r="B1" s="36"/>
      <c r="C1" s="36"/>
      <c r="D1" s="36"/>
      <c r="E1" s="36"/>
      <c r="F1" s="36"/>
    </row>
    <row r="2" spans="1:8" ht="30" customHeight="1" x14ac:dyDescent="0.25">
      <c r="A2" s="37"/>
      <c r="B2" s="39" t="s">
        <v>77</v>
      </c>
      <c r="C2" s="41" t="s">
        <v>86</v>
      </c>
      <c r="D2" s="39" t="s">
        <v>0</v>
      </c>
      <c r="E2" s="43" t="s">
        <v>88</v>
      </c>
      <c r="F2" s="45" t="s">
        <v>81</v>
      </c>
    </row>
    <row r="3" spans="1:8" ht="30" customHeight="1" x14ac:dyDescent="0.25">
      <c r="A3" s="38"/>
      <c r="B3" s="40"/>
      <c r="C3" s="42"/>
      <c r="D3" s="40"/>
      <c r="E3" s="44"/>
      <c r="F3" s="46"/>
    </row>
    <row r="4" spans="1:8" s="2" customFormat="1" x14ac:dyDescent="0.25">
      <c r="A4" s="21" t="s">
        <v>85</v>
      </c>
      <c r="B4" s="19">
        <f>SUM(B5:B19)</f>
        <v>5568521.8000000017</v>
      </c>
      <c r="C4" s="19">
        <f>SUM(C5:C19)</f>
        <v>5697433.3000000017</v>
      </c>
      <c r="D4" s="19">
        <f>C4/B4*100</f>
        <v>102.31500395670534</v>
      </c>
      <c r="E4" s="19">
        <f>SUM(E5:E19)</f>
        <v>4479715.7000000011</v>
      </c>
      <c r="F4" s="27">
        <f>C4-E4</f>
        <v>1217717.6000000006</v>
      </c>
    </row>
    <row r="5" spans="1:8" x14ac:dyDescent="0.25">
      <c r="A5" s="22" t="s">
        <v>83</v>
      </c>
      <c r="B5" s="18">
        <v>4052729.7</v>
      </c>
      <c r="C5" s="18">
        <v>4140567</v>
      </c>
      <c r="D5" s="19">
        <f t="shared" ref="D5:D28" si="0">C5/B5*100</f>
        <v>102.16736142062473</v>
      </c>
      <c r="E5" s="18">
        <v>2992159.4</v>
      </c>
      <c r="F5" s="27">
        <f t="shared" ref="F5:F28" si="1">C5-E5</f>
        <v>1148407.6000000001</v>
      </c>
      <c r="H5" s="3"/>
    </row>
    <row r="6" spans="1:8" ht="31.5" x14ac:dyDescent="0.25">
      <c r="A6" s="22" t="s">
        <v>2</v>
      </c>
      <c r="B6" s="18">
        <v>86970.1</v>
      </c>
      <c r="C6" s="18">
        <v>87136.4</v>
      </c>
      <c r="D6" s="19">
        <f t="shared" si="0"/>
        <v>100.19121514175559</v>
      </c>
      <c r="E6" s="18">
        <v>79853.600000000006</v>
      </c>
      <c r="F6" s="27">
        <f t="shared" si="1"/>
        <v>7282.7999999999884</v>
      </c>
    </row>
    <row r="7" spans="1:8" x14ac:dyDescent="0.25">
      <c r="A7" s="22" t="s">
        <v>3</v>
      </c>
      <c r="B7" s="18">
        <v>586618</v>
      </c>
      <c r="C7" s="18">
        <v>594245.30000000005</v>
      </c>
      <c r="D7" s="19">
        <f t="shared" si="0"/>
        <v>101.30021581335724</v>
      </c>
      <c r="E7" s="18">
        <v>472375.9</v>
      </c>
      <c r="F7" s="27">
        <f t="shared" si="1"/>
        <v>121869.40000000002</v>
      </c>
    </row>
    <row r="8" spans="1:8" x14ac:dyDescent="0.25">
      <c r="A8" s="22" t="s">
        <v>4</v>
      </c>
      <c r="B8" s="18">
        <v>390485.8</v>
      </c>
      <c r="C8" s="18">
        <v>396688.5</v>
      </c>
      <c r="D8" s="19">
        <f t="shared" si="0"/>
        <v>101.58845724991792</v>
      </c>
      <c r="E8" s="18">
        <v>374287</v>
      </c>
      <c r="F8" s="27">
        <f t="shared" si="1"/>
        <v>22401.5</v>
      </c>
    </row>
    <row r="9" spans="1:8" x14ac:dyDescent="0.25">
      <c r="A9" s="22" t="s">
        <v>5</v>
      </c>
      <c r="B9" s="18">
        <v>38586.400000000001</v>
      </c>
      <c r="C9" s="18">
        <v>38237.199999999997</v>
      </c>
      <c r="D9" s="19">
        <f t="shared" si="0"/>
        <v>99.095017933779758</v>
      </c>
      <c r="E9" s="18">
        <v>38427.699999999997</v>
      </c>
      <c r="F9" s="27">
        <f t="shared" si="1"/>
        <v>-190.5</v>
      </c>
    </row>
    <row r="10" spans="1:8" ht="47.25" x14ac:dyDescent="0.25">
      <c r="A10" s="22" t="s">
        <v>6</v>
      </c>
      <c r="B10" s="18">
        <v>242324.3</v>
      </c>
      <c r="C10" s="18">
        <v>247602.8</v>
      </c>
      <c r="D10" s="19">
        <f t="shared" si="0"/>
        <v>102.17827927285872</v>
      </c>
      <c r="E10" s="18">
        <v>277832.8</v>
      </c>
      <c r="F10" s="27">
        <f t="shared" si="1"/>
        <v>-30230</v>
      </c>
    </row>
    <row r="11" spans="1:8" ht="31.5" x14ac:dyDescent="0.25">
      <c r="A11" s="22" t="s">
        <v>7</v>
      </c>
      <c r="B11" s="18">
        <v>5188.3999999999996</v>
      </c>
      <c r="C11" s="18">
        <v>5860.3</v>
      </c>
      <c r="D11" s="19">
        <f t="shared" si="0"/>
        <v>112.95004240228204</v>
      </c>
      <c r="E11" s="18">
        <v>5911.4</v>
      </c>
      <c r="F11" s="27">
        <f t="shared" si="1"/>
        <v>-51.099999999999454</v>
      </c>
    </row>
    <row r="12" spans="1:8" ht="31.5" x14ac:dyDescent="0.25">
      <c r="A12" s="22" t="s">
        <v>8</v>
      </c>
      <c r="B12" s="18">
        <v>6666</v>
      </c>
      <c r="C12" s="18">
        <v>12965.9</v>
      </c>
      <c r="D12" s="19">
        <f t="shared" si="0"/>
        <v>194.50795079507949</v>
      </c>
      <c r="E12" s="18">
        <v>37658.400000000001</v>
      </c>
      <c r="F12" s="27">
        <f t="shared" si="1"/>
        <v>-24692.5</v>
      </c>
    </row>
    <row r="13" spans="1:8" ht="31.5" x14ac:dyDescent="0.25">
      <c r="A13" s="22" t="s">
        <v>80</v>
      </c>
      <c r="B13" s="18">
        <v>2586.9</v>
      </c>
      <c r="C13" s="18">
        <v>2586.9</v>
      </c>
      <c r="D13" s="19">
        <f t="shared" si="0"/>
        <v>100</v>
      </c>
      <c r="E13" s="18">
        <v>368</v>
      </c>
      <c r="F13" s="27">
        <f t="shared" si="1"/>
        <v>2218.9</v>
      </c>
    </row>
    <row r="14" spans="1:8" ht="47.25" x14ac:dyDescent="0.25">
      <c r="A14" s="22" t="s">
        <v>9</v>
      </c>
      <c r="B14" s="18">
        <v>12325.2</v>
      </c>
      <c r="C14" s="18">
        <v>12890.6</v>
      </c>
      <c r="D14" s="19">
        <f t="shared" si="0"/>
        <v>104.58734949534288</v>
      </c>
      <c r="E14" s="18">
        <v>11621.5</v>
      </c>
      <c r="F14" s="27">
        <f t="shared" si="1"/>
        <v>1269.1000000000004</v>
      </c>
    </row>
    <row r="15" spans="1:8" ht="78.75" x14ac:dyDescent="0.25">
      <c r="A15" s="22" t="s">
        <v>10</v>
      </c>
      <c r="B15" s="18">
        <v>43968</v>
      </c>
      <c r="C15" s="18">
        <v>45346.2</v>
      </c>
      <c r="D15" s="19">
        <f t="shared" si="0"/>
        <v>103.13455240174672</v>
      </c>
      <c r="E15" s="18">
        <v>36718.199999999997</v>
      </c>
      <c r="F15" s="27">
        <f t="shared" si="1"/>
        <v>8628</v>
      </c>
    </row>
    <row r="16" spans="1:8" ht="63" x14ac:dyDescent="0.25">
      <c r="A16" s="22" t="s">
        <v>79</v>
      </c>
      <c r="B16" s="18">
        <v>41873</v>
      </c>
      <c r="C16" s="18">
        <v>41868</v>
      </c>
      <c r="D16" s="19">
        <f t="shared" si="0"/>
        <v>99.988059131182382</v>
      </c>
      <c r="E16" s="18">
        <v>4324.8</v>
      </c>
      <c r="F16" s="27">
        <f t="shared" si="1"/>
        <v>37543.199999999997</v>
      </c>
    </row>
    <row r="17" spans="1:6" ht="47.25" x14ac:dyDescent="0.25">
      <c r="A17" s="22" t="s">
        <v>11</v>
      </c>
      <c r="B17" s="18">
        <v>40000</v>
      </c>
      <c r="C17" s="18">
        <v>40101.9</v>
      </c>
      <c r="D17" s="19">
        <f t="shared" si="0"/>
        <v>100.25475000000002</v>
      </c>
      <c r="E17" s="18">
        <v>43882.5</v>
      </c>
      <c r="F17" s="27">
        <f t="shared" si="1"/>
        <v>-3780.5999999999985</v>
      </c>
    </row>
    <row r="18" spans="1:6" x14ac:dyDescent="0.25">
      <c r="A18" s="22" t="s">
        <v>12</v>
      </c>
      <c r="B18" s="18">
        <v>18078.599999999999</v>
      </c>
      <c r="C18" s="18">
        <v>31214.9</v>
      </c>
      <c r="D18" s="19">
        <f t="shared" si="0"/>
        <v>172.66215304282412</v>
      </c>
      <c r="E18" s="18">
        <v>104205.8</v>
      </c>
      <c r="F18" s="27">
        <f t="shared" si="1"/>
        <v>-72990.899999999994</v>
      </c>
    </row>
    <row r="19" spans="1:6" x14ac:dyDescent="0.25">
      <c r="A19" s="22" t="s">
        <v>89</v>
      </c>
      <c r="B19" s="18">
        <v>121.4</v>
      </c>
      <c r="C19" s="18">
        <v>121.4</v>
      </c>
      <c r="D19" s="19">
        <f t="shared" si="0"/>
        <v>100</v>
      </c>
      <c r="E19" s="18">
        <v>88.7</v>
      </c>
      <c r="F19" s="27">
        <f t="shared" si="1"/>
        <v>32.700000000000003</v>
      </c>
    </row>
    <row r="20" spans="1:6" s="2" customFormat="1" x14ac:dyDescent="0.25">
      <c r="A20" s="21" t="s">
        <v>13</v>
      </c>
      <c r="B20" s="19">
        <f>B21+B22+B23+B24+B25+B26+B27</f>
        <v>7128004.5000000009</v>
      </c>
      <c r="C20" s="19">
        <f>C21+C22+C23+C24+C25+C26+C27</f>
        <v>7027789.9000000004</v>
      </c>
      <c r="D20" s="19">
        <f t="shared" si="0"/>
        <v>98.594072155818637</v>
      </c>
      <c r="E20" s="19">
        <f>E21+E22+E23+E24+E25+E26+E27</f>
        <v>5978518.1000000006</v>
      </c>
      <c r="F20" s="27">
        <f t="shared" si="1"/>
        <v>1049271.7999999998</v>
      </c>
    </row>
    <row r="21" spans="1:6" ht="31.5" x14ac:dyDescent="0.25">
      <c r="A21" s="22" t="s">
        <v>14</v>
      </c>
      <c r="B21" s="18">
        <v>12999</v>
      </c>
      <c r="C21" s="18">
        <v>12999</v>
      </c>
      <c r="D21" s="19">
        <f t="shared" si="0"/>
        <v>100</v>
      </c>
      <c r="E21" s="18">
        <v>96289.8</v>
      </c>
      <c r="F21" s="27">
        <f t="shared" si="1"/>
        <v>-83290.8</v>
      </c>
    </row>
    <row r="22" spans="1:6" ht="31.5" x14ac:dyDescent="0.25">
      <c r="A22" s="22" t="s">
        <v>15</v>
      </c>
      <c r="B22" s="18">
        <v>3539844.1</v>
      </c>
      <c r="C22" s="18">
        <v>3528642.8</v>
      </c>
      <c r="D22" s="19">
        <f t="shared" si="0"/>
        <v>99.683565160397876</v>
      </c>
      <c r="E22" s="18">
        <v>3345730.8</v>
      </c>
      <c r="F22" s="27">
        <f t="shared" si="1"/>
        <v>182912</v>
      </c>
    </row>
    <row r="23" spans="1:6" x14ac:dyDescent="0.25">
      <c r="A23" s="22" t="s">
        <v>16</v>
      </c>
      <c r="B23" s="18">
        <v>235518.6</v>
      </c>
      <c r="C23" s="18">
        <v>234854.2</v>
      </c>
      <c r="D23" s="19">
        <f t="shared" si="0"/>
        <v>99.717899138327084</v>
      </c>
      <c r="E23" s="18">
        <v>117421.6</v>
      </c>
      <c r="F23" s="27">
        <f t="shared" si="1"/>
        <v>117432.6</v>
      </c>
    </row>
    <row r="24" spans="1:6" x14ac:dyDescent="0.25">
      <c r="A24" s="22" t="s">
        <v>17</v>
      </c>
      <c r="B24" s="18">
        <v>0</v>
      </c>
      <c r="C24" s="20"/>
      <c r="D24" s="19"/>
      <c r="E24" s="18"/>
      <c r="F24" s="27">
        <f t="shared" si="1"/>
        <v>0</v>
      </c>
    </row>
    <row r="25" spans="1:6" ht="31.5" x14ac:dyDescent="0.25">
      <c r="A25" s="22" t="s">
        <v>18</v>
      </c>
      <c r="B25" s="18">
        <v>3302946.1</v>
      </c>
      <c r="C25" s="18">
        <v>3239389.7</v>
      </c>
      <c r="D25" s="19">
        <f t="shared" si="0"/>
        <v>98.075766359009009</v>
      </c>
      <c r="E25" s="18">
        <v>2426448.7000000002</v>
      </c>
      <c r="F25" s="27">
        <f t="shared" si="1"/>
        <v>812941</v>
      </c>
    </row>
    <row r="26" spans="1:6" x14ac:dyDescent="0.25">
      <c r="A26" s="22" t="s">
        <v>19</v>
      </c>
      <c r="B26" s="18">
        <v>36696.699999999997</v>
      </c>
      <c r="C26" s="18">
        <v>36700.400000000001</v>
      </c>
      <c r="D26" s="19">
        <f t="shared" si="0"/>
        <v>100.01008265048357</v>
      </c>
      <c r="E26" s="18">
        <v>31319.3</v>
      </c>
      <c r="F26" s="27">
        <f t="shared" si="1"/>
        <v>5381.1000000000022</v>
      </c>
    </row>
    <row r="27" spans="1:6" x14ac:dyDescent="0.25">
      <c r="A27" s="22" t="s">
        <v>20</v>
      </c>
      <c r="B27" s="18">
        <v>0</v>
      </c>
      <c r="C27" s="18">
        <v>-24796.2</v>
      </c>
      <c r="D27" s="19"/>
      <c r="E27" s="18">
        <v>-38692.1</v>
      </c>
      <c r="F27" s="27">
        <f t="shared" si="1"/>
        <v>13895.899999999998</v>
      </c>
    </row>
    <row r="28" spans="1:6" s="2" customFormat="1" ht="16.5" thickBot="1" x14ac:dyDescent="0.3">
      <c r="A28" s="23" t="s">
        <v>1</v>
      </c>
      <c r="B28" s="24">
        <f>B4+B20</f>
        <v>12696526.300000003</v>
      </c>
      <c r="C28" s="24">
        <f>C4+C20</f>
        <v>12725223.200000003</v>
      </c>
      <c r="D28" s="24">
        <f t="shared" si="0"/>
        <v>100.226021663894</v>
      </c>
      <c r="E28" s="24">
        <f>E20+E4</f>
        <v>10458233.800000001</v>
      </c>
      <c r="F28" s="28">
        <f t="shared" si="1"/>
        <v>2266989.4000000022</v>
      </c>
    </row>
    <row r="29" spans="1:6" s="2" customFormat="1" x14ac:dyDescent="0.25">
      <c r="A29" s="25"/>
      <c r="B29" s="26"/>
      <c r="C29" s="26"/>
      <c r="D29" s="26"/>
      <c r="E29" s="26"/>
      <c r="F29" s="26"/>
    </row>
    <row r="30" spans="1:6" s="2" customFormat="1" x14ac:dyDescent="0.25">
      <c r="A30" s="15"/>
      <c r="B30" s="16"/>
      <c r="C30" s="16"/>
      <c r="D30" s="16"/>
      <c r="E30" s="16"/>
      <c r="F30" s="16"/>
    </row>
    <row r="32" spans="1:6" ht="21" thickBot="1" x14ac:dyDescent="0.3">
      <c r="A32" s="29" t="s">
        <v>82</v>
      </c>
      <c r="B32" s="29"/>
      <c r="C32" s="29"/>
      <c r="D32" s="29"/>
      <c r="E32" s="29"/>
      <c r="F32" s="29"/>
    </row>
    <row r="33" spans="1:6" ht="16.5" customHeight="1" x14ac:dyDescent="0.25">
      <c r="A33" s="30"/>
      <c r="B33" s="32" t="s">
        <v>77</v>
      </c>
      <c r="C33" s="32" t="s">
        <v>86</v>
      </c>
      <c r="D33" s="32" t="s">
        <v>0</v>
      </c>
      <c r="E33" s="32" t="s">
        <v>87</v>
      </c>
      <c r="F33" s="34" t="s">
        <v>81</v>
      </c>
    </row>
    <row r="34" spans="1:6" ht="44.45" customHeight="1" x14ac:dyDescent="0.25">
      <c r="A34" s="31"/>
      <c r="B34" s="33"/>
      <c r="C34" s="33"/>
      <c r="D34" s="33"/>
      <c r="E34" s="33"/>
      <c r="F34" s="35"/>
    </row>
    <row r="35" spans="1:6" x14ac:dyDescent="0.25">
      <c r="A35" s="14" t="s">
        <v>76</v>
      </c>
      <c r="B35" s="5"/>
      <c r="C35" s="5"/>
      <c r="D35" s="5"/>
      <c r="E35" s="5"/>
      <c r="F35" s="6"/>
    </row>
    <row r="36" spans="1:6" x14ac:dyDescent="0.25">
      <c r="A36" s="14" t="s">
        <v>21</v>
      </c>
      <c r="B36" s="7">
        <f>B37+B38+B39+B40+B42+B43+B41</f>
        <v>1046678.8</v>
      </c>
      <c r="C36" s="7">
        <f>C37+C38+C39+C40+C42+C43+C41</f>
        <v>1028322.5000000001</v>
      </c>
      <c r="D36" s="7">
        <f>(C36/B36)*100</f>
        <v>98.246233706080616</v>
      </c>
      <c r="E36" s="7">
        <f>E37+E38+E39+E40+E42+E43</f>
        <v>999584.3</v>
      </c>
      <c r="F36" s="8">
        <f>C36-E36</f>
        <v>28738.20000000007</v>
      </c>
    </row>
    <row r="37" spans="1:6" ht="47.25" x14ac:dyDescent="0.25">
      <c r="A37" s="12" t="s">
        <v>22</v>
      </c>
      <c r="B37" s="9">
        <v>2776</v>
      </c>
      <c r="C37" s="9">
        <v>2774.8</v>
      </c>
      <c r="D37" s="7">
        <f t="shared" ref="D37:D92" si="2">(C37/B37)*100</f>
        <v>99.956772334293959</v>
      </c>
      <c r="E37" s="9">
        <v>2206.5</v>
      </c>
      <c r="F37" s="8">
        <f t="shared" ref="F37:F91" si="3">C37-E37</f>
        <v>568.30000000000018</v>
      </c>
    </row>
    <row r="38" spans="1:6" ht="63" x14ac:dyDescent="0.25">
      <c r="A38" s="12" t="s">
        <v>23</v>
      </c>
      <c r="B38" s="9">
        <v>6485.2</v>
      </c>
      <c r="C38" s="9">
        <v>6334.2</v>
      </c>
      <c r="D38" s="7">
        <f t="shared" si="2"/>
        <v>97.671621538271751</v>
      </c>
      <c r="E38" s="9">
        <v>8057.7</v>
      </c>
      <c r="F38" s="8">
        <f t="shared" si="3"/>
        <v>-1723.5</v>
      </c>
    </row>
    <row r="39" spans="1:6" ht="63" x14ac:dyDescent="0.25">
      <c r="A39" s="12" t="s">
        <v>24</v>
      </c>
      <c r="B39" s="9">
        <v>288812.59999999998</v>
      </c>
      <c r="C39" s="9">
        <v>284935</v>
      </c>
      <c r="D39" s="7">
        <f t="shared" si="2"/>
        <v>98.657399296291089</v>
      </c>
      <c r="E39" s="9">
        <v>276944.40000000002</v>
      </c>
      <c r="F39" s="8">
        <f t="shared" si="3"/>
        <v>7990.5999999999767</v>
      </c>
    </row>
    <row r="40" spans="1:6" ht="47.25" x14ac:dyDescent="0.25">
      <c r="A40" s="12" t="s">
        <v>25</v>
      </c>
      <c r="B40" s="9">
        <v>44658.7</v>
      </c>
      <c r="C40" s="9">
        <v>44282.3</v>
      </c>
      <c r="D40" s="7">
        <f t="shared" si="2"/>
        <v>99.157163105956968</v>
      </c>
      <c r="E40" s="9">
        <v>43410.400000000001</v>
      </c>
      <c r="F40" s="8">
        <f t="shared" si="3"/>
        <v>871.90000000000146</v>
      </c>
    </row>
    <row r="41" spans="1:6" ht="18" customHeight="1" x14ac:dyDescent="0.25">
      <c r="A41" s="13" t="s">
        <v>84</v>
      </c>
      <c r="B41" s="9">
        <v>2293.8000000000002</v>
      </c>
      <c r="C41" s="9">
        <v>2283.9</v>
      </c>
      <c r="D41" s="7">
        <f t="shared" ref="D41" si="4">(C41/B41)*100</f>
        <v>99.568401778707809</v>
      </c>
      <c r="E41" s="9">
        <v>0</v>
      </c>
      <c r="F41" s="8">
        <f t="shared" si="3"/>
        <v>2283.9</v>
      </c>
    </row>
    <row r="42" spans="1:6" x14ac:dyDescent="0.25">
      <c r="A42" s="12" t="s">
        <v>26</v>
      </c>
      <c r="B42" s="9">
        <v>420.6</v>
      </c>
      <c r="C42" s="9">
        <v>0</v>
      </c>
      <c r="D42" s="7">
        <f t="shared" si="2"/>
        <v>0</v>
      </c>
      <c r="E42" s="9">
        <v>0</v>
      </c>
      <c r="F42" s="8">
        <f t="shared" si="3"/>
        <v>0</v>
      </c>
    </row>
    <row r="43" spans="1:6" x14ac:dyDescent="0.25">
      <c r="A43" s="12" t="s">
        <v>27</v>
      </c>
      <c r="B43" s="9">
        <v>701231.9</v>
      </c>
      <c r="C43" s="9">
        <v>687712.3</v>
      </c>
      <c r="D43" s="7">
        <f t="shared" si="2"/>
        <v>98.072021538096038</v>
      </c>
      <c r="E43" s="9">
        <v>668965.30000000005</v>
      </c>
      <c r="F43" s="8">
        <f t="shared" si="3"/>
        <v>18747</v>
      </c>
    </row>
    <row r="44" spans="1:6" hidden="1" x14ac:dyDescent="0.25">
      <c r="A44" s="14" t="s">
        <v>28</v>
      </c>
      <c r="B44" s="7">
        <v>0</v>
      </c>
      <c r="C44" s="7">
        <v>0</v>
      </c>
      <c r="D44" s="7">
        <v>0</v>
      </c>
      <c r="E44" s="7"/>
      <c r="F44" s="8">
        <f t="shared" si="3"/>
        <v>0</v>
      </c>
    </row>
    <row r="45" spans="1:6" hidden="1" x14ac:dyDescent="0.25">
      <c r="A45" s="12" t="s">
        <v>29</v>
      </c>
      <c r="B45" s="9">
        <v>0</v>
      </c>
      <c r="C45" s="9">
        <v>0</v>
      </c>
      <c r="D45" s="9">
        <v>0</v>
      </c>
      <c r="E45" s="9"/>
      <c r="F45" s="8">
        <f t="shared" si="3"/>
        <v>0</v>
      </c>
    </row>
    <row r="46" spans="1:6" hidden="1" x14ac:dyDescent="0.25">
      <c r="A46" s="12" t="s">
        <v>30</v>
      </c>
      <c r="B46" s="9">
        <v>0</v>
      </c>
      <c r="C46" s="9">
        <v>0</v>
      </c>
      <c r="D46" s="7">
        <v>0</v>
      </c>
      <c r="E46" s="9"/>
      <c r="F46" s="8">
        <f t="shared" si="3"/>
        <v>0</v>
      </c>
    </row>
    <row r="47" spans="1:6" ht="31.5" x14ac:dyDescent="0.25">
      <c r="A47" s="14" t="s">
        <v>31</v>
      </c>
      <c r="B47" s="7">
        <f>B48+B49+B50</f>
        <v>143185.5</v>
      </c>
      <c r="C47" s="7">
        <f>C48+C49+C50</f>
        <v>140329.59999999998</v>
      </c>
      <c r="D47" s="7">
        <f t="shared" si="2"/>
        <v>98.005454462916973</v>
      </c>
      <c r="E47" s="7">
        <f>E48+E50+E49</f>
        <v>124349.4</v>
      </c>
      <c r="F47" s="8">
        <f t="shared" si="3"/>
        <v>15980.199999999983</v>
      </c>
    </row>
    <row r="48" spans="1:6" x14ac:dyDescent="0.25">
      <c r="A48" s="12" t="s">
        <v>74</v>
      </c>
      <c r="B48" s="9">
        <v>76739.7</v>
      </c>
      <c r="C48" s="9">
        <v>75753.3</v>
      </c>
      <c r="D48" s="7">
        <f t="shared" si="2"/>
        <v>98.714615772540171</v>
      </c>
      <c r="E48" s="9">
        <v>67158.2</v>
      </c>
      <c r="F48" s="8">
        <f t="shared" si="3"/>
        <v>8595.1000000000058</v>
      </c>
    </row>
    <row r="49" spans="1:6" ht="47.25" x14ac:dyDescent="0.25">
      <c r="A49" s="12" t="s">
        <v>75</v>
      </c>
      <c r="B49" s="9">
        <v>26429.599999999999</v>
      </c>
      <c r="C49" s="9">
        <v>26240.6</v>
      </c>
      <c r="D49" s="7">
        <f t="shared" si="2"/>
        <v>99.284892696068056</v>
      </c>
      <c r="E49" s="9">
        <v>24003.7</v>
      </c>
      <c r="F49" s="8">
        <f t="shared" si="3"/>
        <v>2236.8999999999978</v>
      </c>
    </row>
    <row r="50" spans="1:6" ht="31.5" x14ac:dyDescent="0.25">
      <c r="A50" s="12" t="s">
        <v>32</v>
      </c>
      <c r="B50" s="9">
        <v>40016.199999999997</v>
      </c>
      <c r="C50" s="9">
        <v>38335.699999999997</v>
      </c>
      <c r="D50" s="7">
        <f t="shared" si="2"/>
        <v>95.800450817418948</v>
      </c>
      <c r="E50" s="9">
        <v>33187.5</v>
      </c>
      <c r="F50" s="8">
        <f t="shared" si="3"/>
        <v>5148.1999999999971</v>
      </c>
    </row>
    <row r="51" spans="1:6" x14ac:dyDescent="0.25">
      <c r="A51" s="14" t="s">
        <v>33</v>
      </c>
      <c r="B51" s="7">
        <f>B52+B53+B54+B55+B56</f>
        <v>657836.20000000007</v>
      </c>
      <c r="C51" s="7">
        <f>C52+C53+C54+C55+C56</f>
        <v>649404.69999999995</v>
      </c>
      <c r="D51" s="7">
        <f t="shared" si="2"/>
        <v>98.718297959279212</v>
      </c>
      <c r="E51" s="7">
        <f>E52+E53+E54+E55+E56</f>
        <v>754266.90000000014</v>
      </c>
      <c r="F51" s="8">
        <f t="shared" si="3"/>
        <v>-104862.20000000019</v>
      </c>
    </row>
    <row r="52" spans="1:6" x14ac:dyDescent="0.25">
      <c r="A52" s="12" t="s">
        <v>34</v>
      </c>
      <c r="B52" s="9">
        <v>11613.8</v>
      </c>
      <c r="C52" s="9">
        <v>11248.2</v>
      </c>
      <c r="D52" s="7">
        <f t="shared" si="2"/>
        <v>96.852020871721592</v>
      </c>
      <c r="E52" s="9">
        <v>8917.2999999999993</v>
      </c>
      <c r="F52" s="8">
        <f t="shared" si="3"/>
        <v>2330.9000000000015</v>
      </c>
    </row>
    <row r="53" spans="1:6" x14ac:dyDescent="0.25">
      <c r="A53" s="12" t="s">
        <v>35</v>
      </c>
      <c r="B53" s="9">
        <v>870.7</v>
      </c>
      <c r="C53" s="9">
        <v>870.7</v>
      </c>
      <c r="D53" s="7">
        <f t="shared" si="2"/>
        <v>100</v>
      </c>
      <c r="E53" s="9">
        <v>75440</v>
      </c>
      <c r="F53" s="8">
        <f t="shared" si="3"/>
        <v>-74569.3</v>
      </c>
    </row>
    <row r="54" spans="1:6" x14ac:dyDescent="0.25">
      <c r="A54" s="12" t="s">
        <v>36</v>
      </c>
      <c r="B54" s="9">
        <v>632354.6</v>
      </c>
      <c r="C54" s="9">
        <v>626151.1</v>
      </c>
      <c r="D54" s="7">
        <f t="shared" si="2"/>
        <v>99.018983968804847</v>
      </c>
      <c r="E54" s="9">
        <v>633395.9</v>
      </c>
      <c r="F54" s="8">
        <f t="shared" si="3"/>
        <v>-7244.8000000000466</v>
      </c>
    </row>
    <row r="55" spans="1:6" x14ac:dyDescent="0.25">
      <c r="A55" s="12" t="s">
        <v>37</v>
      </c>
      <c r="B55" s="9">
        <v>9426.2999999999993</v>
      </c>
      <c r="C55" s="9">
        <v>8917.2000000000007</v>
      </c>
      <c r="D55" s="7">
        <f t="shared" si="2"/>
        <v>94.599153432417822</v>
      </c>
      <c r="E55" s="9">
        <v>23268.400000000001</v>
      </c>
      <c r="F55" s="8">
        <f t="shared" si="3"/>
        <v>-14351.2</v>
      </c>
    </row>
    <row r="56" spans="1:6" ht="31.5" x14ac:dyDescent="0.25">
      <c r="A56" s="12" t="s">
        <v>38</v>
      </c>
      <c r="B56" s="9">
        <v>3570.8</v>
      </c>
      <c r="C56" s="9">
        <v>2217.5</v>
      </c>
      <c r="D56" s="7">
        <f t="shared" si="2"/>
        <v>62.100929763638405</v>
      </c>
      <c r="E56" s="9">
        <v>13245.3</v>
      </c>
      <c r="F56" s="8">
        <f t="shared" si="3"/>
        <v>-11027.8</v>
      </c>
    </row>
    <row r="57" spans="1:6" x14ac:dyDescent="0.25">
      <c r="A57" s="14" t="s">
        <v>39</v>
      </c>
      <c r="B57" s="7">
        <f>B58+B59+B60+B61+B62</f>
        <v>2327384.2000000002</v>
      </c>
      <c r="C57" s="7">
        <f>C58+C59+C60+C61+C62</f>
        <v>2177399.2000000002</v>
      </c>
      <c r="D57" s="7">
        <f t="shared" si="2"/>
        <v>93.555640705990868</v>
      </c>
      <c r="E57" s="7">
        <f>E58+E59+E60+E61+E62</f>
        <v>1993159.8</v>
      </c>
      <c r="F57" s="8">
        <f t="shared" si="3"/>
        <v>184239.40000000014</v>
      </c>
    </row>
    <row r="58" spans="1:6" x14ac:dyDescent="0.25">
      <c r="A58" s="12" t="s">
        <v>40</v>
      </c>
      <c r="B58" s="9">
        <v>489346.6</v>
      </c>
      <c r="C58" s="9">
        <v>441810.7</v>
      </c>
      <c r="D58" s="7">
        <f t="shared" si="2"/>
        <v>90.28584238656201</v>
      </c>
      <c r="E58" s="9">
        <v>260523.6</v>
      </c>
      <c r="F58" s="8">
        <f t="shared" si="3"/>
        <v>181287.1</v>
      </c>
    </row>
    <row r="59" spans="1:6" x14ac:dyDescent="0.25">
      <c r="A59" s="12" t="s">
        <v>41</v>
      </c>
      <c r="B59" s="9">
        <v>190882.8</v>
      </c>
      <c r="C59" s="9">
        <v>182888.6</v>
      </c>
      <c r="D59" s="7">
        <f t="shared" si="2"/>
        <v>95.811985155289008</v>
      </c>
      <c r="E59" s="9">
        <v>213274.5</v>
      </c>
      <c r="F59" s="8">
        <f t="shared" si="3"/>
        <v>-30385.899999999994</v>
      </c>
    </row>
    <row r="60" spans="1:6" x14ac:dyDescent="0.25">
      <c r="A60" s="12" t="s">
        <v>42</v>
      </c>
      <c r="B60" s="9">
        <v>1131726.8</v>
      </c>
      <c r="C60" s="9">
        <v>1107346.8</v>
      </c>
      <c r="D60" s="7">
        <f t="shared" si="2"/>
        <v>97.84576984480708</v>
      </c>
      <c r="E60" s="9">
        <v>1137755.8999999999</v>
      </c>
      <c r="F60" s="8">
        <f t="shared" si="3"/>
        <v>-30409.09999999986</v>
      </c>
    </row>
    <row r="61" spans="1:6" ht="31.5" x14ac:dyDescent="0.25">
      <c r="A61" s="12" t="s">
        <v>43</v>
      </c>
      <c r="B61" s="9">
        <v>0</v>
      </c>
      <c r="C61" s="9">
        <v>0</v>
      </c>
      <c r="D61" s="7">
        <v>0</v>
      </c>
      <c r="E61" s="9">
        <v>0</v>
      </c>
      <c r="F61" s="8">
        <f t="shared" si="3"/>
        <v>0</v>
      </c>
    </row>
    <row r="62" spans="1:6" ht="31.5" x14ac:dyDescent="0.25">
      <c r="A62" s="12" t="s">
        <v>44</v>
      </c>
      <c r="B62" s="9">
        <v>515428</v>
      </c>
      <c r="C62" s="9">
        <v>445353.1</v>
      </c>
      <c r="D62" s="7">
        <f t="shared" si="2"/>
        <v>86.404522067097631</v>
      </c>
      <c r="E62" s="9">
        <v>381605.8</v>
      </c>
      <c r="F62" s="8">
        <f t="shared" si="3"/>
        <v>63747.299999999988</v>
      </c>
    </row>
    <row r="63" spans="1:6" x14ac:dyDescent="0.25">
      <c r="A63" s="14" t="s">
        <v>45</v>
      </c>
      <c r="B63" s="7">
        <f>B64</f>
        <v>729202.2</v>
      </c>
      <c r="C63" s="7">
        <f>C64</f>
        <v>723530</v>
      </c>
      <c r="D63" s="7">
        <f t="shared" si="2"/>
        <v>99.222136192128886</v>
      </c>
      <c r="E63" s="7">
        <f>E64</f>
        <v>68980.399999999994</v>
      </c>
      <c r="F63" s="8">
        <f t="shared" si="3"/>
        <v>654549.6</v>
      </c>
    </row>
    <row r="64" spans="1:6" ht="31.5" x14ac:dyDescent="0.25">
      <c r="A64" s="12" t="s">
        <v>46</v>
      </c>
      <c r="B64" s="9">
        <v>729202.2</v>
      </c>
      <c r="C64" s="9">
        <v>723530</v>
      </c>
      <c r="D64" s="7">
        <f t="shared" si="2"/>
        <v>99.222136192128886</v>
      </c>
      <c r="E64" s="9">
        <v>68980.399999999994</v>
      </c>
      <c r="F64" s="8">
        <f t="shared" si="3"/>
        <v>654549.6</v>
      </c>
    </row>
    <row r="65" spans="1:6" x14ac:dyDescent="0.25">
      <c r="A65" s="14" t="s">
        <v>47</v>
      </c>
      <c r="B65" s="7">
        <f>B66+B67+B68+B69+B70+B71</f>
        <v>6240727.7999999998</v>
      </c>
      <c r="C65" s="7">
        <f>C66+C67+C68+C69+C70+C71</f>
        <v>6172755.7999999998</v>
      </c>
      <c r="D65" s="7">
        <f t="shared" si="2"/>
        <v>98.9108321628769</v>
      </c>
      <c r="E65" s="7">
        <f>E66+E67+E68+E69+E70+E71</f>
        <v>5317264.2</v>
      </c>
      <c r="F65" s="8">
        <f t="shared" si="3"/>
        <v>855491.59999999963</v>
      </c>
    </row>
    <row r="66" spans="1:6" x14ac:dyDescent="0.25">
      <c r="A66" s="12" t="s">
        <v>48</v>
      </c>
      <c r="B66" s="9">
        <v>1671145.8</v>
      </c>
      <c r="C66" s="9">
        <v>1660978</v>
      </c>
      <c r="D66" s="7">
        <f t="shared" si="2"/>
        <v>99.391567151112724</v>
      </c>
      <c r="E66" s="9">
        <v>1605477</v>
      </c>
      <c r="F66" s="8">
        <f t="shared" si="3"/>
        <v>55501</v>
      </c>
    </row>
    <row r="67" spans="1:6" x14ac:dyDescent="0.25">
      <c r="A67" s="12" t="s">
        <v>49</v>
      </c>
      <c r="B67" s="9">
        <v>4034939.2</v>
      </c>
      <c r="C67" s="9">
        <v>3979976.7</v>
      </c>
      <c r="D67" s="7">
        <f t="shared" si="2"/>
        <v>98.637835732444245</v>
      </c>
      <c r="E67" s="9">
        <v>3198478.9</v>
      </c>
      <c r="F67" s="8">
        <f t="shared" si="3"/>
        <v>781497.80000000028</v>
      </c>
    </row>
    <row r="68" spans="1:6" x14ac:dyDescent="0.25">
      <c r="A68" s="12" t="s">
        <v>50</v>
      </c>
      <c r="B68" s="9">
        <v>438250.1</v>
      </c>
      <c r="C68" s="9">
        <v>435778.6</v>
      </c>
      <c r="D68" s="7">
        <f t="shared" si="2"/>
        <v>99.436052610142013</v>
      </c>
      <c r="E68" s="9">
        <v>423805.9</v>
      </c>
      <c r="F68" s="8">
        <f t="shared" si="3"/>
        <v>11972.699999999953</v>
      </c>
    </row>
    <row r="69" spans="1:6" ht="31.5" x14ac:dyDescent="0.25">
      <c r="A69" s="12" t="s">
        <v>51</v>
      </c>
      <c r="B69" s="9">
        <v>19578.2</v>
      </c>
      <c r="C69" s="9">
        <v>19578.2</v>
      </c>
      <c r="D69" s="7">
        <f t="shared" si="2"/>
        <v>100</v>
      </c>
      <c r="E69" s="9">
        <v>13159</v>
      </c>
      <c r="F69" s="8">
        <f t="shared" si="3"/>
        <v>6419.2000000000007</v>
      </c>
    </row>
    <row r="70" spans="1:6" x14ac:dyDescent="0.25">
      <c r="A70" s="12" t="s">
        <v>52</v>
      </c>
      <c r="B70" s="9">
        <v>42961.3</v>
      </c>
      <c r="C70" s="9">
        <v>42960.6</v>
      </c>
      <c r="D70" s="7">
        <f t="shared" si="2"/>
        <v>99.998370626587175</v>
      </c>
      <c r="E70" s="9">
        <v>47642.6</v>
      </c>
      <c r="F70" s="8">
        <f t="shared" si="3"/>
        <v>-4682</v>
      </c>
    </row>
    <row r="71" spans="1:6" x14ac:dyDescent="0.25">
      <c r="A71" s="12" t="s">
        <v>53</v>
      </c>
      <c r="B71" s="9">
        <v>33853.199999999997</v>
      </c>
      <c r="C71" s="9">
        <v>33483.699999999997</v>
      </c>
      <c r="D71" s="7">
        <f t="shared" si="2"/>
        <v>98.908522680278381</v>
      </c>
      <c r="E71" s="9">
        <v>28700.799999999999</v>
      </c>
      <c r="F71" s="8">
        <f t="shared" si="3"/>
        <v>4782.8999999999978</v>
      </c>
    </row>
    <row r="72" spans="1:6" x14ac:dyDescent="0.25">
      <c r="A72" s="14" t="s">
        <v>54</v>
      </c>
      <c r="B72" s="7">
        <f>B73+B74</f>
        <v>469797.39999999997</v>
      </c>
      <c r="C72" s="7">
        <f>C73+C74</f>
        <v>458820.4</v>
      </c>
      <c r="D72" s="7">
        <f t="shared" si="2"/>
        <v>97.663460887608153</v>
      </c>
      <c r="E72" s="7">
        <f>E73+E74</f>
        <v>510560.6</v>
      </c>
      <c r="F72" s="8">
        <f t="shared" si="3"/>
        <v>-51740.199999999953</v>
      </c>
    </row>
    <row r="73" spans="1:6" x14ac:dyDescent="0.25">
      <c r="A73" s="12" t="s">
        <v>55</v>
      </c>
      <c r="B73" s="9">
        <v>448953.1</v>
      </c>
      <c r="C73" s="9">
        <v>438377.5</v>
      </c>
      <c r="D73" s="7">
        <f t="shared" si="2"/>
        <v>97.644386462639417</v>
      </c>
      <c r="E73" s="9">
        <v>490280</v>
      </c>
      <c r="F73" s="8">
        <f t="shared" si="3"/>
        <v>-51902.5</v>
      </c>
    </row>
    <row r="74" spans="1:6" ht="31.5" x14ac:dyDescent="0.25">
      <c r="A74" s="12" t="s">
        <v>56</v>
      </c>
      <c r="B74" s="9">
        <v>20844.3</v>
      </c>
      <c r="C74" s="9">
        <v>20442.900000000001</v>
      </c>
      <c r="D74" s="7">
        <f t="shared" si="2"/>
        <v>98.074293691800648</v>
      </c>
      <c r="E74" s="9">
        <v>20280.599999999999</v>
      </c>
      <c r="F74" s="8">
        <f t="shared" si="3"/>
        <v>162.30000000000291</v>
      </c>
    </row>
    <row r="75" spans="1:6" x14ac:dyDescent="0.25">
      <c r="A75" s="14" t="s">
        <v>57</v>
      </c>
      <c r="B75" s="7">
        <f>B76</f>
        <v>2052</v>
      </c>
      <c r="C75" s="7">
        <f>C76</f>
        <v>2052</v>
      </c>
      <c r="D75" s="7">
        <f t="shared" si="2"/>
        <v>100</v>
      </c>
      <c r="E75" s="7">
        <f>E76</f>
        <v>6696</v>
      </c>
      <c r="F75" s="8">
        <f t="shared" si="3"/>
        <v>-4644</v>
      </c>
    </row>
    <row r="76" spans="1:6" x14ac:dyDescent="0.25">
      <c r="A76" s="12" t="s">
        <v>58</v>
      </c>
      <c r="B76" s="9">
        <v>2052</v>
      </c>
      <c r="C76" s="9">
        <v>2052</v>
      </c>
      <c r="D76" s="7">
        <f t="shared" si="2"/>
        <v>100</v>
      </c>
      <c r="E76" s="9">
        <v>6696</v>
      </c>
      <c r="F76" s="8">
        <f t="shared" si="3"/>
        <v>-4644</v>
      </c>
    </row>
    <row r="77" spans="1:6" x14ac:dyDescent="0.25">
      <c r="A77" s="14" t="s">
        <v>59</v>
      </c>
      <c r="B77" s="7">
        <f>B78+B79+B80+B81</f>
        <v>345047.5</v>
      </c>
      <c r="C77" s="7">
        <f>C78+C79+C80+C81</f>
        <v>340404</v>
      </c>
      <c r="D77" s="7">
        <f t="shared" si="2"/>
        <v>98.654243256363245</v>
      </c>
      <c r="E77" s="7">
        <f>E78+E79+E80+E81</f>
        <v>364456.8</v>
      </c>
      <c r="F77" s="8">
        <f t="shared" si="3"/>
        <v>-24052.799999999988</v>
      </c>
    </row>
    <row r="78" spans="1:6" x14ac:dyDescent="0.25">
      <c r="A78" s="12" t="s">
        <v>60</v>
      </c>
      <c r="B78" s="9">
        <v>27532.2</v>
      </c>
      <c r="C78" s="9">
        <v>27532.2</v>
      </c>
      <c r="D78" s="7">
        <f t="shared" si="2"/>
        <v>100</v>
      </c>
      <c r="E78" s="9">
        <v>27454</v>
      </c>
      <c r="F78" s="8">
        <f t="shared" si="3"/>
        <v>78.200000000000728</v>
      </c>
    </row>
    <row r="79" spans="1:6" x14ac:dyDescent="0.25">
      <c r="A79" s="12" t="s">
        <v>72</v>
      </c>
      <c r="B79" s="9">
        <v>125096</v>
      </c>
      <c r="C79" s="9">
        <v>122833.3</v>
      </c>
      <c r="D79" s="7">
        <f t="shared" si="2"/>
        <v>98.191229136023537</v>
      </c>
      <c r="E79" s="9">
        <v>189747.6</v>
      </c>
      <c r="F79" s="8">
        <f t="shared" si="3"/>
        <v>-66914.3</v>
      </c>
    </row>
    <row r="80" spans="1:6" x14ac:dyDescent="0.25">
      <c r="A80" s="12" t="s">
        <v>61</v>
      </c>
      <c r="B80" s="9">
        <v>192419.3</v>
      </c>
      <c r="C80" s="9">
        <v>190038.5</v>
      </c>
      <c r="D80" s="7">
        <f t="shared" si="2"/>
        <v>98.762702078221892</v>
      </c>
      <c r="E80" s="9">
        <v>147200.9</v>
      </c>
      <c r="F80" s="8">
        <f t="shared" si="3"/>
        <v>42837.600000000006</v>
      </c>
    </row>
    <row r="81" spans="1:6" x14ac:dyDescent="0.25">
      <c r="A81" s="12" t="s">
        <v>62</v>
      </c>
      <c r="B81" s="9">
        <v>0</v>
      </c>
      <c r="C81" s="9">
        <v>0</v>
      </c>
      <c r="D81" s="7">
        <v>0</v>
      </c>
      <c r="E81" s="9">
        <v>54.3</v>
      </c>
      <c r="F81" s="8">
        <f t="shared" si="3"/>
        <v>-54.3</v>
      </c>
    </row>
    <row r="82" spans="1:6" x14ac:dyDescent="0.25">
      <c r="A82" s="14" t="s">
        <v>63</v>
      </c>
      <c r="B82" s="7">
        <f>B83+B84+B85</f>
        <v>852415.1</v>
      </c>
      <c r="C82" s="7">
        <f>C83+C84+C85</f>
        <v>850624.8</v>
      </c>
      <c r="D82" s="7">
        <f t="shared" si="2"/>
        <v>99.789973218447216</v>
      </c>
      <c r="E82" s="7">
        <f>E83+E84+E85</f>
        <v>453467.3</v>
      </c>
      <c r="F82" s="8">
        <f t="shared" si="3"/>
        <v>397157.50000000006</v>
      </c>
    </row>
    <row r="83" spans="1:6" x14ac:dyDescent="0.25">
      <c r="A83" s="12" t="s">
        <v>64</v>
      </c>
      <c r="B83" s="9">
        <v>244656.8</v>
      </c>
      <c r="C83" s="9">
        <v>242908.4</v>
      </c>
      <c r="D83" s="7">
        <f t="shared" si="2"/>
        <v>99.285366276351212</v>
      </c>
      <c r="E83" s="9">
        <v>242840.1</v>
      </c>
      <c r="F83" s="8">
        <f t="shared" si="3"/>
        <v>68.299999999988358</v>
      </c>
    </row>
    <row r="84" spans="1:6" x14ac:dyDescent="0.25">
      <c r="A84" s="12" t="s">
        <v>65</v>
      </c>
      <c r="B84" s="9">
        <v>392917.4</v>
      </c>
      <c r="C84" s="9">
        <v>392914.2</v>
      </c>
      <c r="D84" s="7">
        <f t="shared" si="2"/>
        <v>99.999185579462761</v>
      </c>
      <c r="E84" s="9">
        <v>21478.5</v>
      </c>
      <c r="F84" s="8">
        <f t="shared" si="3"/>
        <v>371435.7</v>
      </c>
    </row>
    <row r="85" spans="1:6" x14ac:dyDescent="0.25">
      <c r="A85" s="12" t="s">
        <v>66</v>
      </c>
      <c r="B85" s="9">
        <v>214840.9</v>
      </c>
      <c r="C85" s="9">
        <v>214802.2</v>
      </c>
      <c r="D85" s="7">
        <f t="shared" si="2"/>
        <v>99.98198667013591</v>
      </c>
      <c r="E85" s="9">
        <v>189148.7</v>
      </c>
      <c r="F85" s="8">
        <f t="shared" si="3"/>
        <v>25653.5</v>
      </c>
    </row>
    <row r="86" spans="1:6" x14ac:dyDescent="0.25">
      <c r="A86" s="14" t="s">
        <v>67</v>
      </c>
      <c r="B86" s="7">
        <f>B87+B88+B89</f>
        <v>45821.5</v>
      </c>
      <c r="C86" s="7">
        <f>C87+C88+C89</f>
        <v>45821.5</v>
      </c>
      <c r="D86" s="7">
        <f t="shared" si="2"/>
        <v>100</v>
      </c>
      <c r="E86" s="7">
        <f>E87+E88+E89</f>
        <v>47497.7</v>
      </c>
      <c r="F86" s="8">
        <f t="shared" si="3"/>
        <v>-1676.1999999999971</v>
      </c>
    </row>
    <row r="87" spans="1:6" x14ac:dyDescent="0.25">
      <c r="A87" s="12" t="s">
        <v>68</v>
      </c>
      <c r="B87" s="9">
        <v>35772</v>
      </c>
      <c r="C87" s="9">
        <v>35772</v>
      </c>
      <c r="D87" s="7">
        <f t="shared" si="2"/>
        <v>100</v>
      </c>
      <c r="E87" s="9">
        <v>42836</v>
      </c>
      <c r="F87" s="8">
        <f t="shared" si="3"/>
        <v>-7064</v>
      </c>
    </row>
    <row r="88" spans="1:6" x14ac:dyDescent="0.25">
      <c r="A88" s="12" t="s">
        <v>69</v>
      </c>
      <c r="B88" s="9">
        <v>0</v>
      </c>
      <c r="C88" s="9">
        <v>0</v>
      </c>
      <c r="D88" s="7">
        <v>0</v>
      </c>
      <c r="E88" s="9">
        <v>4161.7</v>
      </c>
      <c r="F88" s="8">
        <f t="shared" si="3"/>
        <v>-4161.7</v>
      </c>
    </row>
    <row r="89" spans="1:6" ht="31.5" x14ac:dyDescent="0.25">
      <c r="A89" s="12" t="s">
        <v>73</v>
      </c>
      <c r="B89" s="9">
        <v>10049.5</v>
      </c>
      <c r="C89" s="9">
        <v>10049.5</v>
      </c>
      <c r="D89" s="7">
        <f t="shared" si="2"/>
        <v>100</v>
      </c>
      <c r="E89" s="9">
        <v>500</v>
      </c>
      <c r="F89" s="8">
        <f t="shared" si="3"/>
        <v>9549.5</v>
      </c>
    </row>
    <row r="90" spans="1:6" x14ac:dyDescent="0.25">
      <c r="A90" s="14" t="s">
        <v>70</v>
      </c>
      <c r="B90" s="7">
        <f>B91</f>
        <v>9725</v>
      </c>
      <c r="C90" s="7">
        <f>C91</f>
        <v>9725</v>
      </c>
      <c r="D90" s="7">
        <f t="shared" si="2"/>
        <v>100</v>
      </c>
      <c r="E90" s="7">
        <f>E91</f>
        <v>13499.6</v>
      </c>
      <c r="F90" s="8">
        <f t="shared" si="3"/>
        <v>-3774.6000000000004</v>
      </c>
    </row>
    <row r="91" spans="1:6" ht="31.5" x14ac:dyDescent="0.25">
      <c r="A91" s="12" t="s">
        <v>71</v>
      </c>
      <c r="B91" s="9">
        <v>9725</v>
      </c>
      <c r="C91" s="9">
        <v>9725</v>
      </c>
      <c r="D91" s="7">
        <f t="shared" si="2"/>
        <v>100</v>
      </c>
      <c r="E91" s="9">
        <v>13499.6</v>
      </c>
      <c r="F91" s="8">
        <f t="shared" si="3"/>
        <v>-3774.6000000000004</v>
      </c>
    </row>
    <row r="92" spans="1:6" ht="21" thickBot="1" x14ac:dyDescent="0.3">
      <c r="A92" s="17" t="s">
        <v>1</v>
      </c>
      <c r="B92" s="10">
        <f>B36+B44+B47+B51+B57+B63+B65+B72+B75+B77+B82+B86+B90</f>
        <v>12869873.199999999</v>
      </c>
      <c r="C92" s="10">
        <f>C90+C86+C82+C77+C75+C72+C65+C63+C57+C51+C47+C36</f>
        <v>12599189.499999998</v>
      </c>
      <c r="D92" s="10">
        <f t="shared" si="2"/>
        <v>97.89676482593471</v>
      </c>
      <c r="E92" s="10">
        <f>E90+E86+E82+E77+E75+E72+E65+E63+E57+E51+E47+E36</f>
        <v>10653783.000000002</v>
      </c>
      <c r="F92" s="11">
        <f>C92-E92</f>
        <v>1945406.4999999963</v>
      </c>
    </row>
  </sheetData>
  <mergeCells count="14">
    <mergeCell ref="A1:F1"/>
    <mergeCell ref="A2:A3"/>
    <mergeCell ref="B2:B3"/>
    <mergeCell ref="C2:C3"/>
    <mergeCell ref="D2:D3"/>
    <mergeCell ref="E2:E3"/>
    <mergeCell ref="F2:F3"/>
    <mergeCell ref="A32:F32"/>
    <mergeCell ref="A33:A34"/>
    <mergeCell ref="B33:B34"/>
    <mergeCell ref="C33:C34"/>
    <mergeCell ref="D33:D34"/>
    <mergeCell ref="E33:E34"/>
    <mergeCell ref="F33:F34"/>
  </mergeCells>
  <phoneticPr fontId="6" type="noConversion"/>
  <pageMargins left="0.70866141732283472" right="0.70866141732283472" top="0.74803149606299213" bottom="0" header="0.31496062992125984" footer="0"/>
  <pageSetup paperSize="9" scale="51" fitToHeight="11" orientation="portrait" horizontalDpi="4294967295" verticalDpi="4294967295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2023-01-17T09:04:42Z</cp:lastPrinted>
  <dcterms:created xsi:type="dcterms:W3CDTF">2020-06-10T13:32:47Z</dcterms:created>
  <dcterms:modified xsi:type="dcterms:W3CDTF">2023-01-17T09:13:25Z</dcterms:modified>
</cp:coreProperties>
</file>