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3.2023\"/>
    </mc:Choice>
  </mc:AlternateContent>
  <xr:revisionPtr revIDLastSave="0" documentId="13_ncr:1_{8C5B2CD1-9BB5-4DB4-9E56-1D3E332483E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81" i="1" l="1"/>
  <c r="B64" i="1" l="1"/>
  <c r="C64" i="1"/>
  <c r="F21" i="1" l="1"/>
  <c r="E20" i="1"/>
  <c r="C20" i="1"/>
  <c r="B20" i="1"/>
  <c r="D20" i="1" l="1"/>
  <c r="F20" i="1"/>
  <c r="D75" i="1"/>
  <c r="B50" i="1"/>
  <c r="C50" i="1"/>
  <c r="D51" i="1"/>
  <c r="D52" i="1"/>
  <c r="D53" i="1"/>
  <c r="D54" i="1"/>
  <c r="D55" i="1"/>
  <c r="D50" i="1" l="1"/>
  <c r="F36" i="1"/>
  <c r="F37" i="1"/>
  <c r="F38" i="1"/>
  <c r="F39" i="1"/>
  <c r="F40" i="1"/>
  <c r="F41" i="1"/>
  <c r="F42" i="1"/>
  <c r="F43" i="1"/>
  <c r="F44" i="1"/>
  <c r="F45" i="1"/>
  <c r="F47" i="1"/>
  <c r="F48" i="1"/>
  <c r="F49" i="1"/>
  <c r="F51" i="1"/>
  <c r="F52" i="1"/>
  <c r="F53" i="1"/>
  <c r="F54" i="1"/>
  <c r="F55" i="1"/>
  <c r="F57" i="1"/>
  <c r="F58" i="1"/>
  <c r="F59" i="1"/>
  <c r="F60" i="1"/>
  <c r="F61" i="1"/>
  <c r="F63" i="1"/>
  <c r="F65" i="1"/>
  <c r="F66" i="1"/>
  <c r="F67" i="1"/>
  <c r="F68" i="1"/>
  <c r="F69" i="1"/>
  <c r="F70" i="1"/>
  <c r="F72" i="1"/>
  <c r="F73" i="1"/>
  <c r="F75" i="1"/>
  <c r="F77" i="1"/>
  <c r="F78" i="1"/>
  <c r="F79" i="1"/>
  <c r="F80" i="1"/>
  <c r="F82" i="1"/>
  <c r="F83" i="1"/>
  <c r="F84" i="1"/>
  <c r="F86" i="1"/>
  <c r="F87" i="1"/>
  <c r="F88" i="1"/>
  <c r="F90" i="1"/>
  <c r="B35" i="1" l="1"/>
  <c r="C35" i="1"/>
  <c r="B62" i="1" l="1"/>
  <c r="B74" i="1" l="1"/>
  <c r="B56" i="1"/>
  <c r="D22" i="1" l="1"/>
  <c r="D24" i="1"/>
  <c r="D23" i="1"/>
  <c r="D19" i="1"/>
  <c r="D18" i="1"/>
  <c r="D17" i="1"/>
  <c r="D16" i="1"/>
  <c r="D15" i="1"/>
  <c r="D14" i="1"/>
  <c r="D13" i="1"/>
  <c r="D12" i="1"/>
  <c r="D11" i="1"/>
  <c r="D9" i="1"/>
  <c r="D8" i="1"/>
  <c r="D7" i="1"/>
  <c r="D6" i="1"/>
  <c r="D5" i="1"/>
  <c r="F26" i="1"/>
  <c r="F25" i="1"/>
  <c r="F22" i="1"/>
  <c r="F24" i="1"/>
  <c r="F23" i="1"/>
  <c r="F19" i="1"/>
  <c r="F18" i="1"/>
  <c r="F17" i="1"/>
  <c r="F16" i="1"/>
  <c r="F15" i="1"/>
  <c r="F14" i="1"/>
  <c r="F13" i="1"/>
  <c r="F12" i="1"/>
  <c r="F11" i="1"/>
  <c r="F9" i="1"/>
  <c r="F8" i="1"/>
  <c r="F7" i="1"/>
  <c r="F6" i="1"/>
  <c r="F5" i="1"/>
  <c r="E4" i="1"/>
  <c r="E27" i="1" l="1"/>
  <c r="E62" i="1" l="1"/>
  <c r="E46" i="1"/>
  <c r="E89" i="1" l="1"/>
  <c r="E85" i="1"/>
  <c r="E81" i="1"/>
  <c r="E74" i="1"/>
  <c r="E76" i="1"/>
  <c r="E71" i="1"/>
  <c r="E64" i="1"/>
  <c r="E56" i="1"/>
  <c r="E50" i="1"/>
  <c r="F50" i="1" s="1"/>
  <c r="E35" i="1"/>
  <c r="C89" i="1"/>
  <c r="B89" i="1"/>
  <c r="C85" i="1"/>
  <c r="B85" i="1"/>
  <c r="C81" i="1"/>
  <c r="C76" i="1"/>
  <c r="B76" i="1"/>
  <c r="D79" i="1"/>
  <c r="D82" i="1"/>
  <c r="D83" i="1"/>
  <c r="C74" i="1"/>
  <c r="C71" i="1"/>
  <c r="B71" i="1"/>
  <c r="C62" i="1"/>
  <c r="F62" i="1" s="1"/>
  <c r="C56" i="1"/>
  <c r="C46" i="1"/>
  <c r="B46" i="1"/>
  <c r="F46" i="1" l="1"/>
  <c r="C91" i="1"/>
  <c r="F76" i="1"/>
  <c r="F74" i="1"/>
  <c r="D74" i="1"/>
  <c r="F56" i="1"/>
  <c r="F81" i="1"/>
  <c r="F64" i="1"/>
  <c r="F89" i="1"/>
  <c r="F71" i="1"/>
  <c r="E91" i="1"/>
  <c r="F85" i="1"/>
  <c r="D81" i="1"/>
  <c r="F91" i="1" l="1"/>
  <c r="B4" i="1"/>
  <c r="C4" i="1"/>
  <c r="D4" i="1" l="1"/>
  <c r="C27" i="1"/>
  <c r="B91" i="1"/>
  <c r="D47" i="1"/>
  <c r="F35" i="1"/>
  <c r="F27" i="1" l="1"/>
  <c r="F4" i="1"/>
  <c r="D90" i="1" l="1"/>
  <c r="D89" i="1"/>
  <c r="D88" i="1"/>
  <c r="D86" i="1"/>
  <c r="D85" i="1"/>
  <c r="D84" i="1"/>
  <c r="D78" i="1"/>
  <c r="D77" i="1"/>
  <c r="D76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59" i="1"/>
  <c r="D58" i="1"/>
  <c r="D57" i="1"/>
  <c r="D56" i="1"/>
  <c r="D49" i="1"/>
  <c r="D48" i="1"/>
  <c r="D46" i="1"/>
  <c r="D42" i="1"/>
  <c r="D41" i="1"/>
  <c r="D39" i="1"/>
  <c r="D38" i="1"/>
  <c r="D37" i="1"/>
  <c r="D36" i="1"/>
  <c r="D35" i="1"/>
  <c r="D91" i="1" l="1"/>
  <c r="B27" i="1"/>
  <c r="D27" i="1" s="1"/>
</calcChain>
</file>

<file path=xl/sharedStrings.xml><?xml version="1.0" encoding="utf-8"?>
<sst xmlns="http://schemas.openxmlformats.org/spreadsheetml/2006/main" count="94" uniqueCount="89">
  <si>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</si>
  <si>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</si>
  <si>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</si>
  <si>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</si>
  <si>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</si>
  <si>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</si>
  <si>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</si>
  <si>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</si>
  <si>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</si>
  <si>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</si>
  <si>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</si>
  <si>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</si>
  <si>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</si>
  <si>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</si>
  <si>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</si>
  <si>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</si>
  <si>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</si>
  <si>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</si>
  <si>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</si>
  <si>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</si>
  <si>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</si>
  <si>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</si>
  <si>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</si>
  <si>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</si>
  <si>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</si>
  <si>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</si>
  <si>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</si>
  <si>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</si>
  <si>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</si>
  <si>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</si>
  <si>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</si>
  <si>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</si>
  <si>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</si>
  <si>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</si>
  <si>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</si>
  <si>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</si>
  <si>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</si>
  <si>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</si>
  <si>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</si>
  <si>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</si>
  <si>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</si>
  <si>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</si>
  <si>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</si>
  <si>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</si>
  <si>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</si>
  <si>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</si>
  <si>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</si>
  <si>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</si>
  <si>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</si>
  <si>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</si>
  <si>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</si>
  <si>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</si>
  <si>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</si>
  <si>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</si>
  <si>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</si>
  <si>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</si>
  <si>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</si>
  <si>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</si>
  <si>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</si>
  <si>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</si>
  <si>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</si>
  <si>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</si>
  <si>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</si>
  <si>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</si>
  <si>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</si>
  <si>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</si>
  <si>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</si>
  <si>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</si>
  <si>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</si>
  <si>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</si>
  <si>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</si>
  <si>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</si>
  <si>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</si>
  <si>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</si>
  <si>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</si>
  <si>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</si>
  <si>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</si>
  <si>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</si>
  <si>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Налоги на прибыль,доходы</t>
  </si>
  <si>
    <t xml:space="preserve">Обеспечение проведения выборов и референдумов
</t>
  </si>
  <si>
    <t>1.Доходы</t>
  </si>
  <si>
    <t>План на 2023 г.</t>
  </si>
  <si>
    <t>Отклонение 2023 от 2022</t>
  </si>
  <si>
    <t xml:space="preserve">                       Исполнение бюджета Орехово-Зуевского городского округа по доходам за 2023 г.  (тыс.руб.)</t>
  </si>
  <si>
    <t xml:space="preserve">                       Исполнение бюджета Орехово-Зуевского городского округа по расходам за 2023 г. (тыс.руб.)</t>
  </si>
  <si>
    <t>Фактически  исполнено на 01.03.2022г.</t>
  </si>
  <si>
    <t>Фактически  исполнено на 01.03.2023 г.</t>
  </si>
  <si>
    <t xml:space="preserve">Фактически  исполнено на 01.03.2022 г. 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</si>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</sst>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1"/>
  <sheetViews>
    <sheetView tabSelected="1" topLeftCell="A21" zoomScale="91" zoomScaleNormal="91" workbookViewId="0">
      <selection activeCell="B91" sqref="B91:C91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28" t="s">
        <v>83</v>
      </c>
      <c r="B1" s="28"/>
      <c r="C1" s="28"/>
      <c r="D1" s="28"/>
      <c r="E1" s="28"/>
      <c r="F1" s="28"/>
    </row>
    <row r="2" spans="1:8" ht="30" customHeight="1" x14ac:dyDescent="0.25">
      <c r="A2" s="29"/>
      <c r="B2" s="31" t="s">
        <v>81</v>
      </c>
      <c r="C2" s="33" t="s">
        <v>86</v>
      </c>
      <c r="D2" s="31" t="s">
        <v>0</v>
      </c>
      <c r="E2" s="35" t="s">
        <v>87</v>
      </c>
      <c r="F2" s="37" t="s">
        <v>82</v>
      </c>
    </row>
    <row r="3" spans="1:8" ht="30" customHeight="1" x14ac:dyDescent="0.25">
      <c r="A3" s="30"/>
      <c r="B3" s="32"/>
      <c r="C3" s="34"/>
      <c r="D3" s="32"/>
      <c r="E3" s="36"/>
      <c r="F3" s="38"/>
    </row>
    <row r="4" spans="1:8" s="2" customFormat="1" x14ac:dyDescent="0.25">
      <c r="A4" s="18" t="s">
        <v>80</v>
      </c>
      <c r="B4" s="22">
        <f>SUM(B5:B19)</f>
        <v>5937778.0999999996</v>
      </c>
      <c r="C4" s="22">
        <f>SUM(C5:C19)</f>
        <v>263876.09999999998</v>
      </c>
      <c r="D4" s="22">
        <f>C4/B4*100</f>
        <v>4.4440209040482666</v>
      </c>
      <c r="E4" s="22">
        <f>SUM(E5:E19)</f>
        <v>646267.99999999977</v>
      </c>
      <c r="F4" s="26">
        <f>C4-E4</f>
        <v>-382391.89999999979</v>
      </c>
    </row>
    <row r="5" spans="1:8" x14ac:dyDescent="0.25">
      <c r="A5" s="19" t="s">
        <v>78</v>
      </c>
      <c r="B5" s="23">
        <v>4426450.5</v>
      </c>
      <c r="C5" s="23">
        <v>172421.5</v>
      </c>
      <c r="D5" s="22">
        <f t="shared" ref="D5:D27" si="0">C5/B5*100</f>
        <v>3.8952542223165043</v>
      </c>
      <c r="E5" s="23">
        <v>504489.9</v>
      </c>
      <c r="F5" s="26">
        <f t="shared" ref="F5:F27" si="1">C5-E5</f>
        <v>-332068.40000000002</v>
      </c>
      <c r="H5" s="3"/>
    </row>
    <row r="6" spans="1:8" ht="31.5" x14ac:dyDescent="0.25">
      <c r="A6" s="19" t="s">
        <v>2</v>
      </c>
      <c r="B6" s="23">
        <v>84130</v>
      </c>
      <c r="C6" s="23">
        <v>9424.2000000000007</v>
      </c>
      <c r="D6" s="22">
        <f t="shared" si="0"/>
        <v>11.201949364079402</v>
      </c>
      <c r="E6" s="23">
        <v>7072.8</v>
      </c>
      <c r="F6" s="26">
        <f t="shared" si="1"/>
        <v>2351.4000000000005</v>
      </c>
    </row>
    <row r="7" spans="1:8" x14ac:dyDescent="0.25">
      <c r="A7" s="19" t="s">
        <v>3</v>
      </c>
      <c r="B7" s="23">
        <v>684200</v>
      </c>
      <c r="C7" s="23">
        <v>-6490</v>
      </c>
      <c r="D7" s="22">
        <f t="shared" si="0"/>
        <v>-0.94855305466237938</v>
      </c>
      <c r="E7" s="23">
        <v>49624.9</v>
      </c>
      <c r="F7" s="26">
        <f t="shared" si="1"/>
        <v>-56114.9</v>
      </c>
    </row>
    <row r="8" spans="1:8" x14ac:dyDescent="0.25">
      <c r="A8" s="19" t="s">
        <v>4</v>
      </c>
      <c r="B8" s="23">
        <v>394949</v>
      </c>
      <c r="C8" s="23">
        <v>1741.2</v>
      </c>
      <c r="D8" s="22">
        <f t="shared" si="0"/>
        <v>0.44086704865691523</v>
      </c>
      <c r="E8" s="23">
        <v>39248.699999999997</v>
      </c>
      <c r="F8" s="26">
        <f t="shared" si="1"/>
        <v>-37507.5</v>
      </c>
    </row>
    <row r="9" spans="1:8" x14ac:dyDescent="0.25">
      <c r="A9" s="19" t="s">
        <v>5</v>
      </c>
      <c r="B9" s="23">
        <v>39090</v>
      </c>
      <c r="C9" s="23">
        <v>4886.5</v>
      </c>
      <c r="D9" s="22">
        <f t="shared" si="0"/>
        <v>12.50063954975697</v>
      </c>
      <c r="E9" s="23">
        <v>5358.7</v>
      </c>
      <c r="F9" s="26">
        <f t="shared" si="1"/>
        <v>-472.19999999999982</v>
      </c>
    </row>
    <row r="10" spans="1:8" ht="41.25" customHeight="1" x14ac:dyDescent="0.25">
      <c r="A10" s="19" t="s">
        <v>88</v>
      </c>
      <c r="B10" s="23"/>
      <c r="C10" s="23">
        <v>-0.2</v>
      </c>
      <c r="D10" s="22"/>
      <c r="E10" s="23"/>
      <c r="F10" s="26"/>
    </row>
    <row r="11" spans="1:8" ht="47.25" x14ac:dyDescent="0.25">
      <c r="A11" s="19" t="s">
        <v>6</v>
      </c>
      <c r="B11" s="23">
        <v>217228.5</v>
      </c>
      <c r="C11" s="23">
        <v>23489.4</v>
      </c>
      <c r="D11" s="22">
        <f t="shared" si="0"/>
        <v>10.813222021972257</v>
      </c>
      <c r="E11" s="23">
        <v>27417.200000000001</v>
      </c>
      <c r="F11" s="26">
        <f t="shared" si="1"/>
        <v>-3927.7999999999993</v>
      </c>
    </row>
    <row r="12" spans="1:8" ht="31.5" x14ac:dyDescent="0.25">
      <c r="A12" s="19" t="s">
        <v>7</v>
      </c>
      <c r="B12" s="23">
        <v>4800</v>
      </c>
      <c r="C12" s="23">
        <v>5661.9</v>
      </c>
      <c r="D12" s="22">
        <f t="shared" si="0"/>
        <v>117.95624999999998</v>
      </c>
      <c r="E12" s="23">
        <v>419.3</v>
      </c>
      <c r="F12" s="26">
        <f t="shared" si="1"/>
        <v>5242.5999999999995</v>
      </c>
    </row>
    <row r="13" spans="1:8" ht="31.5" x14ac:dyDescent="0.25">
      <c r="A13" s="19" t="s">
        <v>8</v>
      </c>
      <c r="B13" s="23">
        <v>4551</v>
      </c>
      <c r="C13" s="23">
        <v>437.6</v>
      </c>
      <c r="D13" s="22">
        <f t="shared" si="0"/>
        <v>9.6154691276642499</v>
      </c>
      <c r="E13" s="23">
        <v>435.6</v>
      </c>
      <c r="F13" s="26">
        <f t="shared" si="1"/>
        <v>2</v>
      </c>
    </row>
    <row r="14" spans="1:8" ht="31.5" x14ac:dyDescent="0.25">
      <c r="A14" s="19" t="s">
        <v>77</v>
      </c>
      <c r="B14" s="23">
        <v>1575</v>
      </c>
      <c r="C14" s="23">
        <v>0</v>
      </c>
      <c r="D14" s="22">
        <f t="shared" si="0"/>
        <v>0</v>
      </c>
      <c r="E14" s="23"/>
      <c r="F14" s="26">
        <f t="shared" si="1"/>
        <v>0</v>
      </c>
    </row>
    <row r="15" spans="1:8" ht="47.25" x14ac:dyDescent="0.25">
      <c r="A15" s="19" t="s">
        <v>9</v>
      </c>
      <c r="B15" s="23">
        <v>7140</v>
      </c>
      <c r="C15" s="23">
        <v>6701.9</v>
      </c>
      <c r="D15" s="22">
        <f t="shared" si="0"/>
        <v>93.864145658263297</v>
      </c>
      <c r="E15" s="23">
        <v>1152</v>
      </c>
      <c r="F15" s="26">
        <f t="shared" si="1"/>
        <v>5549.9</v>
      </c>
    </row>
    <row r="16" spans="1:8" ht="78.75" x14ac:dyDescent="0.25">
      <c r="A16" s="19" t="s">
        <v>10</v>
      </c>
      <c r="B16" s="23">
        <v>19992</v>
      </c>
      <c r="C16" s="23">
        <v>6574.3</v>
      </c>
      <c r="D16" s="22">
        <f t="shared" si="0"/>
        <v>32.884653861544614</v>
      </c>
      <c r="E16" s="23">
        <v>4702</v>
      </c>
      <c r="F16" s="26">
        <f t="shared" si="1"/>
        <v>1872.3000000000002</v>
      </c>
    </row>
    <row r="17" spans="1:6" ht="63" x14ac:dyDescent="0.25">
      <c r="A17" s="19" t="s">
        <v>76</v>
      </c>
      <c r="B17" s="23">
        <v>7527.1</v>
      </c>
      <c r="C17" s="23">
        <v>2562.4</v>
      </c>
      <c r="D17" s="22">
        <f t="shared" si="0"/>
        <v>34.042327058229596</v>
      </c>
      <c r="E17" s="23">
        <v>335.7</v>
      </c>
      <c r="F17" s="26">
        <f t="shared" si="1"/>
        <v>2226.7000000000003</v>
      </c>
    </row>
    <row r="18" spans="1:6" ht="47.25" x14ac:dyDescent="0.25">
      <c r="A18" s="19" t="s">
        <v>11</v>
      </c>
      <c r="B18" s="23">
        <v>31235</v>
      </c>
      <c r="C18" s="23">
        <v>33142.800000000003</v>
      </c>
      <c r="D18" s="22">
        <f t="shared" si="0"/>
        <v>106.10789178805828</v>
      </c>
      <c r="E18" s="23">
        <v>3600.7</v>
      </c>
      <c r="F18" s="26">
        <f t="shared" si="1"/>
        <v>29542.100000000002</v>
      </c>
    </row>
    <row r="19" spans="1:6" x14ac:dyDescent="0.25">
      <c r="A19" s="19" t="s">
        <v>12</v>
      </c>
      <c r="B19" s="23">
        <v>14910</v>
      </c>
      <c r="C19" s="23">
        <v>3322.6</v>
      </c>
      <c r="D19" s="22">
        <f t="shared" si="0"/>
        <v>22.284372904091214</v>
      </c>
      <c r="E19" s="23">
        <v>2410.5</v>
      </c>
      <c r="F19" s="26">
        <f t="shared" si="1"/>
        <v>912.09999999999991</v>
      </c>
    </row>
    <row r="20" spans="1:6" s="2" customFormat="1" x14ac:dyDescent="0.25">
      <c r="A20" s="18" t="s">
        <v>13</v>
      </c>
      <c r="B20" s="22">
        <f>SUM(B21:B26)</f>
        <v>8035732.3999999994</v>
      </c>
      <c r="C20" s="22">
        <f t="shared" ref="C20:E20" si="2">SUM(C21:C26)</f>
        <v>571558.5</v>
      </c>
      <c r="D20" s="22">
        <f t="shared" si="0"/>
        <v>7.1127119663666267</v>
      </c>
      <c r="E20" s="22">
        <f t="shared" si="2"/>
        <v>668776.29999999993</v>
      </c>
      <c r="F20" s="26">
        <f t="shared" si="1"/>
        <v>-97217.79999999993</v>
      </c>
    </row>
    <row r="21" spans="1:6" s="2" customFormat="1" ht="31.5" x14ac:dyDescent="0.25">
      <c r="A21" s="19" t="s">
        <v>14</v>
      </c>
      <c r="B21" s="22"/>
      <c r="C21" s="22"/>
      <c r="D21" s="22"/>
      <c r="E21" s="22">
        <v>505.5</v>
      </c>
      <c r="F21" s="26">
        <f t="shared" si="1"/>
        <v>-505.5</v>
      </c>
    </row>
    <row r="22" spans="1:6" s="2" customFormat="1" ht="31.5" x14ac:dyDescent="0.25">
      <c r="A22" s="19" t="s">
        <v>17</v>
      </c>
      <c r="B22" s="23">
        <v>4331598.5999999996</v>
      </c>
      <c r="C22" s="23">
        <v>31469.599999999999</v>
      </c>
      <c r="D22" s="22">
        <f>C22/B22*100</f>
        <v>0.72651237813217506</v>
      </c>
      <c r="E22" s="23">
        <v>71325</v>
      </c>
      <c r="F22" s="26">
        <f>C22-E22</f>
        <v>-39855.4</v>
      </c>
    </row>
    <row r="23" spans="1:6" ht="31.5" x14ac:dyDescent="0.25">
      <c r="A23" s="19" t="s">
        <v>15</v>
      </c>
      <c r="B23" s="23">
        <v>3618133.8</v>
      </c>
      <c r="C23" s="23">
        <v>571265.4</v>
      </c>
      <c r="D23" s="22">
        <f t="shared" si="0"/>
        <v>15.788951751867222</v>
      </c>
      <c r="E23" s="23">
        <v>609337.59999999998</v>
      </c>
      <c r="F23" s="26">
        <f t="shared" si="1"/>
        <v>-38072.199999999953</v>
      </c>
    </row>
    <row r="24" spans="1:6" x14ac:dyDescent="0.25">
      <c r="A24" s="19" t="s">
        <v>16</v>
      </c>
      <c r="B24" s="23">
        <v>86000</v>
      </c>
      <c r="C24" s="23"/>
      <c r="D24" s="22">
        <f t="shared" si="0"/>
        <v>0</v>
      </c>
      <c r="E24" s="23"/>
      <c r="F24" s="26">
        <f t="shared" si="1"/>
        <v>0</v>
      </c>
    </row>
    <row r="25" spans="1:6" x14ac:dyDescent="0.25">
      <c r="A25" s="19" t="s">
        <v>18</v>
      </c>
      <c r="B25" s="23"/>
      <c r="C25" s="23">
        <v>11979.8</v>
      </c>
      <c r="D25" s="22"/>
      <c r="E25" s="23">
        <v>11971.1</v>
      </c>
      <c r="F25" s="26">
        <f t="shared" si="1"/>
        <v>8.6999999999989086</v>
      </c>
    </row>
    <row r="26" spans="1:6" x14ac:dyDescent="0.25">
      <c r="A26" s="19" t="s">
        <v>19</v>
      </c>
      <c r="B26" s="23"/>
      <c r="C26" s="23">
        <v>-43156.3</v>
      </c>
      <c r="D26" s="22"/>
      <c r="E26" s="23">
        <v>-24362.9</v>
      </c>
      <c r="F26" s="26">
        <f t="shared" si="1"/>
        <v>-18793.400000000001</v>
      </c>
    </row>
    <row r="27" spans="1:6" s="2" customFormat="1" ht="16.5" thickBot="1" x14ac:dyDescent="0.3">
      <c r="A27" s="20" t="s">
        <v>1</v>
      </c>
      <c r="B27" s="24">
        <f>B4+B20</f>
        <v>13973510.5</v>
      </c>
      <c r="C27" s="24">
        <f>C4+C20</f>
        <v>835434.6</v>
      </c>
      <c r="D27" s="24">
        <f t="shared" si="0"/>
        <v>5.9787023454127723</v>
      </c>
      <c r="E27" s="24">
        <f>E20+E4</f>
        <v>1315044.2999999998</v>
      </c>
      <c r="F27" s="27">
        <f t="shared" si="1"/>
        <v>-479609.69999999984</v>
      </c>
    </row>
    <row r="28" spans="1:6" s="2" customFormat="1" x14ac:dyDescent="0.25">
      <c r="A28" s="21"/>
      <c r="B28" s="25"/>
      <c r="C28" s="25"/>
      <c r="D28" s="25"/>
      <c r="E28" s="25"/>
      <c r="F28" s="25"/>
    </row>
    <row r="29" spans="1:6" s="2" customFormat="1" x14ac:dyDescent="0.25">
      <c r="A29" s="5"/>
      <c r="B29" s="6"/>
      <c r="C29" s="6"/>
      <c r="D29" s="6"/>
      <c r="E29" s="6"/>
      <c r="F29" s="6"/>
    </row>
    <row r="31" spans="1:6" ht="21" thickBot="1" x14ac:dyDescent="0.3">
      <c r="A31" s="39" t="s">
        <v>84</v>
      </c>
      <c r="B31" s="39"/>
      <c r="C31" s="39"/>
      <c r="D31" s="39"/>
      <c r="E31" s="39"/>
      <c r="F31" s="39"/>
    </row>
    <row r="32" spans="1:6" ht="16.5" customHeight="1" x14ac:dyDescent="0.25">
      <c r="A32" s="40"/>
      <c r="B32" s="42" t="s">
        <v>81</v>
      </c>
      <c r="C32" s="42" t="s">
        <v>86</v>
      </c>
      <c r="D32" s="42" t="s">
        <v>0</v>
      </c>
      <c r="E32" s="42" t="s">
        <v>85</v>
      </c>
      <c r="F32" s="44" t="s">
        <v>82</v>
      </c>
    </row>
    <row r="33" spans="1:6" ht="44.45" customHeight="1" x14ac:dyDescent="0.25">
      <c r="A33" s="41"/>
      <c r="B33" s="43"/>
      <c r="C33" s="43"/>
      <c r="D33" s="43"/>
      <c r="E33" s="43"/>
      <c r="F33" s="45"/>
    </row>
    <row r="34" spans="1:6" x14ac:dyDescent="0.25">
      <c r="A34" s="14" t="s">
        <v>75</v>
      </c>
      <c r="B34" s="9"/>
      <c r="C34" s="9"/>
      <c r="D34" s="9"/>
      <c r="E34" s="9"/>
      <c r="F34" s="11"/>
    </row>
    <row r="35" spans="1:6" x14ac:dyDescent="0.25">
      <c r="A35" s="14" t="s">
        <v>20</v>
      </c>
      <c r="B35" s="8">
        <f>B36+B37+B38+B39+B41+B42+B40</f>
        <v>950782</v>
      </c>
      <c r="C35" s="8">
        <f>C36+C37+C38+C39+C41+C42+C40</f>
        <v>92498.4</v>
      </c>
      <c r="D35" s="8">
        <f>(C35/B35)*100</f>
        <v>9.7286654564348076</v>
      </c>
      <c r="E35" s="8">
        <f>E36+E37+E38+E39+E41+E42</f>
        <v>94552</v>
      </c>
      <c r="F35" s="12">
        <f>C35-E35</f>
        <v>-2053.6000000000058</v>
      </c>
    </row>
    <row r="36" spans="1:6" ht="47.25" x14ac:dyDescent="0.25">
      <c r="A36" s="15" t="s">
        <v>21</v>
      </c>
      <c r="B36" s="7">
        <v>2464.6999999999998</v>
      </c>
      <c r="C36" s="7">
        <v>330</v>
      </c>
      <c r="D36" s="8">
        <f t="shared" ref="D36:D91" si="3">(C36/B36)*100</f>
        <v>13.389053434495072</v>
      </c>
      <c r="E36" s="7">
        <v>231.6</v>
      </c>
      <c r="F36" s="12">
        <f t="shared" ref="F36:F90" si="4">C36-E36</f>
        <v>98.4</v>
      </c>
    </row>
    <row r="37" spans="1:6" ht="63" x14ac:dyDescent="0.25">
      <c r="A37" s="15" t="s">
        <v>22</v>
      </c>
      <c r="B37" s="7">
        <v>6713.7</v>
      </c>
      <c r="C37" s="7">
        <v>587.4</v>
      </c>
      <c r="D37" s="8">
        <f t="shared" si="3"/>
        <v>8.7492738728272048</v>
      </c>
      <c r="E37" s="7">
        <v>702.6</v>
      </c>
      <c r="F37" s="12">
        <f t="shared" si="4"/>
        <v>-115.20000000000005</v>
      </c>
    </row>
    <row r="38" spans="1:6" ht="63" x14ac:dyDescent="0.25">
      <c r="A38" s="15" t="s">
        <v>23</v>
      </c>
      <c r="B38" s="7">
        <v>233495.8</v>
      </c>
      <c r="C38" s="7">
        <v>29010.9</v>
      </c>
      <c r="D38" s="8">
        <f t="shared" si="3"/>
        <v>12.424591791372693</v>
      </c>
      <c r="E38" s="7">
        <v>24757.8</v>
      </c>
      <c r="F38" s="12">
        <f t="shared" si="4"/>
        <v>4253.1000000000022</v>
      </c>
    </row>
    <row r="39" spans="1:6" ht="47.25" x14ac:dyDescent="0.25">
      <c r="A39" s="15" t="s">
        <v>24</v>
      </c>
      <c r="B39" s="7">
        <v>42856</v>
      </c>
      <c r="C39" s="7">
        <v>4011.1</v>
      </c>
      <c r="D39" s="8">
        <f t="shared" si="3"/>
        <v>9.3594829195445204</v>
      </c>
      <c r="E39" s="7">
        <v>3564.9</v>
      </c>
      <c r="F39" s="12">
        <f t="shared" si="4"/>
        <v>446.19999999999982</v>
      </c>
    </row>
    <row r="40" spans="1:6" ht="18" customHeight="1" x14ac:dyDescent="0.25">
      <c r="A40" s="16" t="s">
        <v>79</v>
      </c>
      <c r="B40" s="7">
        <v>0</v>
      </c>
      <c r="C40" s="7">
        <v>0</v>
      </c>
      <c r="D40" s="8">
        <v>0</v>
      </c>
      <c r="E40" s="7">
        <v>0</v>
      </c>
      <c r="F40" s="12">
        <f t="shared" si="4"/>
        <v>0</v>
      </c>
    </row>
    <row r="41" spans="1:6" x14ac:dyDescent="0.25">
      <c r="A41" s="15" t="s">
        <v>25</v>
      </c>
      <c r="B41" s="7">
        <v>1402.4</v>
      </c>
      <c r="C41" s="7">
        <v>0</v>
      </c>
      <c r="D41" s="8">
        <f t="shared" si="3"/>
        <v>0</v>
      </c>
      <c r="E41" s="7">
        <v>0</v>
      </c>
      <c r="F41" s="12">
        <f t="shared" si="4"/>
        <v>0</v>
      </c>
    </row>
    <row r="42" spans="1:6" x14ac:dyDescent="0.25">
      <c r="A42" s="15" t="s">
        <v>26</v>
      </c>
      <c r="B42" s="7">
        <v>663849.4</v>
      </c>
      <c r="C42" s="7">
        <v>58559</v>
      </c>
      <c r="D42" s="8">
        <f t="shared" si="3"/>
        <v>8.8211272014405679</v>
      </c>
      <c r="E42" s="7">
        <v>65295.1</v>
      </c>
      <c r="F42" s="12">
        <f t="shared" si="4"/>
        <v>-6736.0999999999985</v>
      </c>
    </row>
    <row r="43" spans="1:6" hidden="1" x14ac:dyDescent="0.25">
      <c r="A43" s="14" t="s">
        <v>27</v>
      </c>
      <c r="B43" s="46">
        <v>0</v>
      </c>
      <c r="C43" s="46">
        <v>0</v>
      </c>
      <c r="D43" s="8">
        <v>0</v>
      </c>
      <c r="E43" s="8"/>
      <c r="F43" s="12">
        <f t="shared" si="4"/>
        <v>0</v>
      </c>
    </row>
    <row r="44" spans="1:6" hidden="1" x14ac:dyDescent="0.25">
      <c r="A44" s="15" t="s">
        <v>28</v>
      </c>
      <c r="B44" s="47">
        <v>0</v>
      </c>
      <c r="C44" s="47">
        <v>0</v>
      </c>
      <c r="D44" s="7">
        <v>0</v>
      </c>
      <c r="E44" s="7"/>
      <c r="F44" s="12">
        <f t="shared" si="4"/>
        <v>0</v>
      </c>
    </row>
    <row r="45" spans="1:6" hidden="1" x14ac:dyDescent="0.25">
      <c r="A45" s="15" t="s">
        <v>29</v>
      </c>
      <c r="B45" s="47">
        <v>0</v>
      </c>
      <c r="C45" s="47">
        <v>0</v>
      </c>
      <c r="D45" s="8">
        <v>0</v>
      </c>
      <c r="E45" s="7"/>
      <c r="F45" s="12">
        <f t="shared" si="4"/>
        <v>0</v>
      </c>
    </row>
    <row r="46" spans="1:6" ht="31.5" x14ac:dyDescent="0.25">
      <c r="A46" s="14" t="s">
        <v>30</v>
      </c>
      <c r="B46" s="8">
        <f>B47+B48+B49</f>
        <v>137787.29999999999</v>
      </c>
      <c r="C46" s="8">
        <f>C47+C48+C49</f>
        <v>16615.599999999999</v>
      </c>
      <c r="D46" s="8">
        <f t="shared" si="3"/>
        <v>12.058876253471837</v>
      </c>
      <c r="E46" s="8">
        <f>E47+E49+E48</f>
        <v>11606.5</v>
      </c>
      <c r="F46" s="12">
        <f t="shared" si="4"/>
        <v>5009.0999999999985</v>
      </c>
    </row>
    <row r="47" spans="1:6" x14ac:dyDescent="0.25">
      <c r="A47" s="15" t="s">
        <v>73</v>
      </c>
      <c r="B47" s="7">
        <v>13836.7</v>
      </c>
      <c r="C47" s="7">
        <v>0</v>
      </c>
      <c r="D47" s="8">
        <f t="shared" si="3"/>
        <v>0</v>
      </c>
      <c r="E47" s="7">
        <v>6357.5</v>
      </c>
      <c r="F47" s="12">
        <f t="shared" si="4"/>
        <v>-6357.5</v>
      </c>
    </row>
    <row r="48" spans="1:6" ht="47.25" x14ac:dyDescent="0.25">
      <c r="A48" s="15" t="s">
        <v>74</v>
      </c>
      <c r="B48" s="7">
        <v>74424.399999999994</v>
      </c>
      <c r="C48" s="7">
        <v>7393.8</v>
      </c>
      <c r="D48" s="8">
        <f t="shared" si="3"/>
        <v>9.9346450895136549</v>
      </c>
      <c r="E48" s="7">
        <v>84.4</v>
      </c>
      <c r="F48" s="12">
        <f t="shared" si="4"/>
        <v>7309.4000000000005</v>
      </c>
    </row>
    <row r="49" spans="1:6" ht="31.5" x14ac:dyDescent="0.25">
      <c r="A49" s="15" t="s">
        <v>31</v>
      </c>
      <c r="B49" s="7">
        <v>49526.2</v>
      </c>
      <c r="C49" s="7">
        <v>9221.7999999999993</v>
      </c>
      <c r="D49" s="8">
        <f t="shared" si="3"/>
        <v>18.620043532514103</v>
      </c>
      <c r="E49" s="7">
        <v>5164.6000000000004</v>
      </c>
      <c r="F49" s="12">
        <f t="shared" si="4"/>
        <v>4057.1999999999989</v>
      </c>
    </row>
    <row r="50" spans="1:6" x14ac:dyDescent="0.25">
      <c r="A50" s="14" t="s">
        <v>32</v>
      </c>
      <c r="B50" s="8">
        <f>B51+B52+B53+B54+B55</f>
        <v>708270.70000000007</v>
      </c>
      <c r="C50" s="8">
        <f>C51+C52+C53+C54+C55</f>
        <v>50345.000000000007</v>
      </c>
      <c r="D50" s="8">
        <f t="shared" si="3"/>
        <v>7.1081579401773922</v>
      </c>
      <c r="E50" s="8">
        <f>E51+E52+E53+E54+E55</f>
        <v>62844.5</v>
      </c>
      <c r="F50" s="12">
        <f t="shared" si="4"/>
        <v>-12499.499999999993</v>
      </c>
    </row>
    <row r="51" spans="1:6" x14ac:dyDescent="0.25">
      <c r="A51" s="15" t="s">
        <v>33</v>
      </c>
      <c r="B51" s="7">
        <v>10331.6</v>
      </c>
      <c r="C51" s="7">
        <v>122.4</v>
      </c>
      <c r="D51" s="8">
        <f t="shared" si="3"/>
        <v>1.1847148553950986</v>
      </c>
      <c r="E51" s="7">
        <v>152.69999999999999</v>
      </c>
      <c r="F51" s="12">
        <f t="shared" si="4"/>
        <v>-30.299999999999983</v>
      </c>
    </row>
    <row r="52" spans="1:6" x14ac:dyDescent="0.25">
      <c r="A52" s="15" t="s">
        <v>34</v>
      </c>
      <c r="B52" s="7">
        <v>1296.7</v>
      </c>
      <c r="C52" s="7">
        <v>0</v>
      </c>
      <c r="D52" s="8">
        <f t="shared" si="3"/>
        <v>0</v>
      </c>
      <c r="E52" s="7">
        <v>0</v>
      </c>
      <c r="F52" s="12">
        <f t="shared" si="4"/>
        <v>0</v>
      </c>
    </row>
    <row r="53" spans="1:6" x14ac:dyDescent="0.25">
      <c r="A53" s="15" t="s">
        <v>35</v>
      </c>
      <c r="B53" s="7">
        <v>600900.5</v>
      </c>
      <c r="C53" s="7">
        <v>49063.4</v>
      </c>
      <c r="D53" s="8">
        <f t="shared" si="3"/>
        <v>8.1649790605932271</v>
      </c>
      <c r="E53" s="7">
        <v>61680.800000000003</v>
      </c>
      <c r="F53" s="12">
        <f t="shared" si="4"/>
        <v>-12617.400000000001</v>
      </c>
    </row>
    <row r="54" spans="1:6" x14ac:dyDescent="0.25">
      <c r="A54" s="15" t="s">
        <v>36</v>
      </c>
      <c r="B54" s="7">
        <v>15261.9</v>
      </c>
      <c r="C54" s="7">
        <v>1069.9000000000001</v>
      </c>
      <c r="D54" s="8">
        <f t="shared" si="3"/>
        <v>7.0102673978993444</v>
      </c>
      <c r="E54" s="7">
        <v>664.2</v>
      </c>
      <c r="F54" s="12">
        <f t="shared" si="4"/>
        <v>405.70000000000005</v>
      </c>
    </row>
    <row r="55" spans="1:6" ht="31.5" x14ac:dyDescent="0.25">
      <c r="A55" s="15" t="s">
        <v>37</v>
      </c>
      <c r="B55" s="7">
        <v>80480</v>
      </c>
      <c r="C55" s="7">
        <v>89.3</v>
      </c>
      <c r="D55" s="8">
        <f t="shared" si="3"/>
        <v>0.11095924453280318</v>
      </c>
      <c r="E55" s="7">
        <v>346.8</v>
      </c>
      <c r="F55" s="12">
        <f t="shared" si="4"/>
        <v>-257.5</v>
      </c>
    </row>
    <row r="56" spans="1:6" x14ac:dyDescent="0.25">
      <c r="A56" s="14" t="s">
        <v>38</v>
      </c>
      <c r="B56" s="8">
        <f>B57+B58+B59+B60+B61</f>
        <v>2456983.2999999998</v>
      </c>
      <c r="C56" s="8">
        <f>C57+C58+C59+C60+C61</f>
        <v>80474.7</v>
      </c>
      <c r="D56" s="8">
        <f t="shared" si="3"/>
        <v>3.2753458275438829</v>
      </c>
      <c r="E56" s="8">
        <f>E57+E58+E59+E60+E61</f>
        <v>125754.5</v>
      </c>
      <c r="F56" s="12">
        <f t="shared" si="4"/>
        <v>-45279.8</v>
      </c>
    </row>
    <row r="57" spans="1:6" x14ac:dyDescent="0.25">
      <c r="A57" s="15" t="s">
        <v>39</v>
      </c>
      <c r="B57" s="7">
        <v>469765.1</v>
      </c>
      <c r="C57" s="7">
        <v>7034.5</v>
      </c>
      <c r="D57" s="8">
        <f t="shared" si="3"/>
        <v>1.497450534320238</v>
      </c>
      <c r="E57" s="7">
        <v>6051</v>
      </c>
      <c r="F57" s="12">
        <f t="shared" si="4"/>
        <v>983.5</v>
      </c>
    </row>
    <row r="58" spans="1:6" x14ac:dyDescent="0.25">
      <c r="A58" s="15" t="s">
        <v>40</v>
      </c>
      <c r="B58" s="7">
        <v>50859.6</v>
      </c>
      <c r="C58" s="7">
        <v>74.5</v>
      </c>
      <c r="D58" s="8">
        <f t="shared" si="3"/>
        <v>0.14648168683984933</v>
      </c>
      <c r="E58" s="7">
        <v>314.3</v>
      </c>
      <c r="F58" s="12">
        <f t="shared" si="4"/>
        <v>-239.8</v>
      </c>
    </row>
    <row r="59" spans="1:6" x14ac:dyDescent="0.25">
      <c r="A59" s="15" t="s">
        <v>41</v>
      </c>
      <c r="B59" s="7">
        <v>1356879.8</v>
      </c>
      <c r="C59" s="7">
        <v>25547.599999999999</v>
      </c>
      <c r="D59" s="8">
        <f t="shared" si="3"/>
        <v>1.8828196867548619</v>
      </c>
      <c r="E59" s="7">
        <v>54376.7</v>
      </c>
      <c r="F59" s="12">
        <f t="shared" si="4"/>
        <v>-28829.1</v>
      </c>
    </row>
    <row r="60" spans="1:6" ht="31.5" x14ac:dyDescent="0.25">
      <c r="A60" s="15" t="s">
        <v>42</v>
      </c>
      <c r="B60" s="7">
        <v>0</v>
      </c>
      <c r="C60" s="7">
        <v>0</v>
      </c>
      <c r="D60" s="8">
        <v>0</v>
      </c>
      <c r="E60" s="7">
        <v>0</v>
      </c>
      <c r="F60" s="12">
        <f t="shared" si="4"/>
        <v>0</v>
      </c>
    </row>
    <row r="61" spans="1:6" ht="31.5" x14ac:dyDescent="0.25">
      <c r="A61" s="15" t="s">
        <v>43</v>
      </c>
      <c r="B61" s="7">
        <v>579478.80000000005</v>
      </c>
      <c r="C61" s="7">
        <v>47818.1</v>
      </c>
      <c r="D61" s="8">
        <f t="shared" si="3"/>
        <v>8.2519153418554723</v>
      </c>
      <c r="E61" s="7">
        <v>65012.5</v>
      </c>
      <c r="F61" s="12">
        <f t="shared" si="4"/>
        <v>-17194.400000000001</v>
      </c>
    </row>
    <row r="62" spans="1:6" x14ac:dyDescent="0.25">
      <c r="A62" s="14" t="s">
        <v>44</v>
      </c>
      <c r="B62" s="8">
        <f>B63</f>
        <v>1064833.2</v>
      </c>
      <c r="C62" s="8">
        <f>C63</f>
        <v>10488.9</v>
      </c>
      <c r="D62" s="8">
        <f t="shared" si="3"/>
        <v>0.98502751416841627</v>
      </c>
      <c r="E62" s="8">
        <f>E63</f>
        <v>51.5</v>
      </c>
      <c r="F62" s="12">
        <f t="shared" si="4"/>
        <v>10437.4</v>
      </c>
    </row>
    <row r="63" spans="1:6" ht="31.5" x14ac:dyDescent="0.25">
      <c r="A63" s="15" t="s">
        <v>45</v>
      </c>
      <c r="B63" s="7">
        <v>1064833.2</v>
      </c>
      <c r="C63" s="7">
        <v>10488.9</v>
      </c>
      <c r="D63" s="8">
        <f t="shared" si="3"/>
        <v>0.98502751416841627</v>
      </c>
      <c r="E63" s="7">
        <v>51.5</v>
      </c>
      <c r="F63" s="12">
        <f t="shared" si="4"/>
        <v>10437.4</v>
      </c>
    </row>
    <row r="64" spans="1:6" x14ac:dyDescent="0.25">
      <c r="A64" s="14" t="s">
        <v>46</v>
      </c>
      <c r="B64" s="8">
        <f>B65+B66+B67+B68+B69+B70</f>
        <v>7189031.6999999993</v>
      </c>
      <c r="C64" s="8">
        <f>C65+C66+C67+C68+C69+C70</f>
        <v>662910.70000000007</v>
      </c>
      <c r="D64" s="8">
        <f t="shared" si="3"/>
        <v>9.2211403101755707</v>
      </c>
      <c r="E64" s="8">
        <f>E65+E66+E67+E68+E69+E70</f>
        <v>800978.10000000009</v>
      </c>
      <c r="F64" s="12">
        <f t="shared" si="4"/>
        <v>-138067.40000000002</v>
      </c>
    </row>
    <row r="65" spans="1:6" x14ac:dyDescent="0.25">
      <c r="A65" s="15" t="s">
        <v>47</v>
      </c>
      <c r="B65" s="7">
        <v>1684316.4</v>
      </c>
      <c r="C65" s="7">
        <v>224552.4</v>
      </c>
      <c r="D65" s="8">
        <f t="shared" si="3"/>
        <v>13.331960669622406</v>
      </c>
      <c r="E65" s="7">
        <v>293040.90000000002</v>
      </c>
      <c r="F65" s="12">
        <f t="shared" si="4"/>
        <v>-68488.500000000029</v>
      </c>
    </row>
    <row r="66" spans="1:6" x14ac:dyDescent="0.25">
      <c r="A66" s="15" t="s">
        <v>48</v>
      </c>
      <c r="B66" s="7">
        <v>4930690.5999999996</v>
      </c>
      <c r="C66" s="7">
        <v>391582.8</v>
      </c>
      <c r="D66" s="8">
        <f t="shared" si="3"/>
        <v>7.9417434953229478</v>
      </c>
      <c r="E66" s="7">
        <v>428309.2</v>
      </c>
      <c r="F66" s="12">
        <f t="shared" si="4"/>
        <v>-36726.400000000023</v>
      </c>
    </row>
    <row r="67" spans="1:6" x14ac:dyDescent="0.25">
      <c r="A67" s="15" t="s">
        <v>49</v>
      </c>
      <c r="B67" s="7">
        <v>481470.5</v>
      </c>
      <c r="C67" s="7">
        <v>41867.300000000003</v>
      </c>
      <c r="D67" s="8">
        <f t="shared" si="3"/>
        <v>8.6957144830264781</v>
      </c>
      <c r="E67" s="7">
        <v>69078.100000000006</v>
      </c>
      <c r="F67" s="12">
        <f t="shared" si="4"/>
        <v>-27210.800000000003</v>
      </c>
    </row>
    <row r="68" spans="1:6" ht="31.5" x14ac:dyDescent="0.25">
      <c r="A68" s="15" t="s">
        <v>50</v>
      </c>
      <c r="B68" s="7">
        <v>23517.1</v>
      </c>
      <c r="C68" s="7">
        <v>1497.9</v>
      </c>
      <c r="D68" s="8">
        <f t="shared" si="3"/>
        <v>6.3694077926274932</v>
      </c>
      <c r="E68" s="7">
        <v>2699.4</v>
      </c>
      <c r="F68" s="12">
        <f t="shared" si="4"/>
        <v>-1201.5</v>
      </c>
    </row>
    <row r="69" spans="1:6" x14ac:dyDescent="0.25">
      <c r="A69" s="15" t="s">
        <v>51</v>
      </c>
      <c r="B69" s="7">
        <v>12663.3</v>
      </c>
      <c r="C69" s="7">
        <v>650.9</v>
      </c>
      <c r="D69" s="8">
        <f t="shared" si="3"/>
        <v>5.1400503818120082</v>
      </c>
      <c r="E69" s="7">
        <v>4797.7</v>
      </c>
      <c r="F69" s="12">
        <f t="shared" si="4"/>
        <v>-4146.8</v>
      </c>
    </row>
    <row r="70" spans="1:6" x14ac:dyDescent="0.25">
      <c r="A70" s="15" t="s">
        <v>52</v>
      </c>
      <c r="B70" s="7">
        <v>56373.8</v>
      </c>
      <c r="C70" s="7">
        <v>2759.4</v>
      </c>
      <c r="D70" s="8">
        <f t="shared" si="3"/>
        <v>4.89482702957757</v>
      </c>
      <c r="E70" s="7">
        <v>3052.8</v>
      </c>
      <c r="F70" s="12">
        <f t="shared" si="4"/>
        <v>-293.40000000000009</v>
      </c>
    </row>
    <row r="71" spans="1:6" x14ac:dyDescent="0.25">
      <c r="A71" s="14" t="s">
        <v>53</v>
      </c>
      <c r="B71" s="8">
        <f>B72+B73</f>
        <v>468759.6</v>
      </c>
      <c r="C71" s="8">
        <f>C72+C73</f>
        <v>37390.799999999996</v>
      </c>
      <c r="D71" s="8">
        <f t="shared" si="3"/>
        <v>7.9765406404476824</v>
      </c>
      <c r="E71" s="8">
        <f>E72+E73</f>
        <v>66011</v>
      </c>
      <c r="F71" s="12">
        <f t="shared" si="4"/>
        <v>-28620.200000000004</v>
      </c>
    </row>
    <row r="72" spans="1:6" x14ac:dyDescent="0.25">
      <c r="A72" s="15" t="s">
        <v>54</v>
      </c>
      <c r="B72" s="7">
        <v>449374</v>
      </c>
      <c r="C72" s="7">
        <v>35464.6</v>
      </c>
      <c r="D72" s="8">
        <f t="shared" si="3"/>
        <v>7.892000872324612</v>
      </c>
      <c r="E72" s="7">
        <v>64315</v>
      </c>
      <c r="F72" s="12">
        <f t="shared" si="4"/>
        <v>-28850.400000000001</v>
      </c>
    </row>
    <row r="73" spans="1:6" ht="31.5" x14ac:dyDescent="0.25">
      <c r="A73" s="15" t="s">
        <v>55</v>
      </c>
      <c r="B73" s="7">
        <v>19385.599999999999</v>
      </c>
      <c r="C73" s="7">
        <v>1926.2</v>
      </c>
      <c r="D73" s="8">
        <f t="shared" si="3"/>
        <v>9.9362413337735234</v>
      </c>
      <c r="E73" s="7">
        <v>1696</v>
      </c>
      <c r="F73" s="12">
        <f t="shared" si="4"/>
        <v>230.20000000000005</v>
      </c>
    </row>
    <row r="74" spans="1:6" x14ac:dyDescent="0.25">
      <c r="A74" s="14" t="s">
        <v>56</v>
      </c>
      <c r="B74" s="8">
        <f>B75</f>
        <v>2700</v>
      </c>
      <c r="C74" s="8">
        <f>C75</f>
        <v>0</v>
      </c>
      <c r="D74" s="8">
        <f t="shared" si="3"/>
        <v>0</v>
      </c>
      <c r="E74" s="8">
        <f>E75</f>
        <v>156</v>
      </c>
      <c r="F74" s="12">
        <f t="shared" si="4"/>
        <v>-156</v>
      </c>
    </row>
    <row r="75" spans="1:6" x14ac:dyDescent="0.25">
      <c r="A75" s="15" t="s">
        <v>57</v>
      </c>
      <c r="B75" s="7">
        <v>2700</v>
      </c>
      <c r="C75" s="7">
        <v>0</v>
      </c>
      <c r="D75" s="8">
        <f t="shared" si="3"/>
        <v>0</v>
      </c>
      <c r="E75" s="7">
        <v>156</v>
      </c>
      <c r="F75" s="12">
        <f t="shared" si="4"/>
        <v>-156</v>
      </c>
    </row>
    <row r="76" spans="1:6" x14ac:dyDescent="0.25">
      <c r="A76" s="14" t="s">
        <v>58</v>
      </c>
      <c r="B76" s="8">
        <f>B77+B78+B79+B80</f>
        <v>262313.3</v>
      </c>
      <c r="C76" s="8">
        <f>C77+C78+C79+C80</f>
        <v>30366.799999999999</v>
      </c>
      <c r="D76" s="8">
        <f t="shared" si="3"/>
        <v>11.576538437052182</v>
      </c>
      <c r="E76" s="8">
        <f>E77+E78+E79+E80</f>
        <v>55634.399999999994</v>
      </c>
      <c r="F76" s="12">
        <f t="shared" si="4"/>
        <v>-25267.599999999995</v>
      </c>
    </row>
    <row r="77" spans="1:6" x14ac:dyDescent="0.25">
      <c r="A77" s="15" t="s">
        <v>59</v>
      </c>
      <c r="B77" s="7">
        <v>24195.5</v>
      </c>
      <c r="C77" s="7">
        <v>2281.6999999999998</v>
      </c>
      <c r="D77" s="8">
        <f t="shared" si="3"/>
        <v>9.4302659585460091</v>
      </c>
      <c r="E77" s="7">
        <v>2232.3000000000002</v>
      </c>
      <c r="F77" s="12">
        <f t="shared" si="4"/>
        <v>49.399999999999636</v>
      </c>
    </row>
    <row r="78" spans="1:6" x14ac:dyDescent="0.25">
      <c r="A78" s="15" t="s">
        <v>71</v>
      </c>
      <c r="B78" s="7">
        <v>2430</v>
      </c>
      <c r="C78" s="7">
        <v>0</v>
      </c>
      <c r="D78" s="8">
        <f t="shared" si="3"/>
        <v>0</v>
      </c>
      <c r="E78" s="7">
        <v>31139.8</v>
      </c>
      <c r="F78" s="12">
        <f t="shared" si="4"/>
        <v>-31139.8</v>
      </c>
    </row>
    <row r="79" spans="1:6" x14ac:dyDescent="0.25">
      <c r="A79" s="15" t="s">
        <v>60</v>
      </c>
      <c r="B79" s="7">
        <v>235687.8</v>
      </c>
      <c r="C79" s="7">
        <v>28085.1</v>
      </c>
      <c r="D79" s="8">
        <f t="shared" si="3"/>
        <v>11.916229860009725</v>
      </c>
      <c r="E79" s="7">
        <v>22262.3</v>
      </c>
      <c r="F79" s="12">
        <f t="shared" si="4"/>
        <v>5822.7999999999993</v>
      </c>
    </row>
    <row r="80" spans="1:6" x14ac:dyDescent="0.25">
      <c r="A80" s="15" t="s">
        <v>61</v>
      </c>
      <c r="B80" s="7">
        <v>0</v>
      </c>
      <c r="C80" s="7">
        <v>0</v>
      </c>
      <c r="D80" s="8">
        <v>0</v>
      </c>
      <c r="E80" s="7">
        <v>0</v>
      </c>
      <c r="F80" s="12">
        <f t="shared" si="4"/>
        <v>0</v>
      </c>
    </row>
    <row r="81" spans="1:6" x14ac:dyDescent="0.25">
      <c r="A81" s="14" t="s">
        <v>62</v>
      </c>
      <c r="B81" s="8">
        <f>B82+B83+B84</f>
        <v>1171617.8999999999</v>
      </c>
      <c r="C81" s="8">
        <f>C82+C83+C84</f>
        <v>35453.199999999997</v>
      </c>
      <c r="D81" s="8">
        <f t="shared" si="3"/>
        <v>3.0260036143182858</v>
      </c>
      <c r="E81" s="8">
        <f>E82+E83+E84</f>
        <v>68861.8</v>
      </c>
      <c r="F81" s="12">
        <f t="shared" si="4"/>
        <v>-33408.600000000006</v>
      </c>
    </row>
    <row r="82" spans="1:6" x14ac:dyDescent="0.25">
      <c r="A82" s="15" t="s">
        <v>63</v>
      </c>
      <c r="B82" s="7">
        <v>226780</v>
      </c>
      <c r="C82" s="7">
        <v>17129.2</v>
      </c>
      <c r="D82" s="8">
        <f t="shared" si="3"/>
        <v>7.5532233883058479</v>
      </c>
      <c r="E82" s="7">
        <v>35351.1</v>
      </c>
      <c r="F82" s="12">
        <f t="shared" si="4"/>
        <v>-18221.899999999998</v>
      </c>
    </row>
    <row r="83" spans="1:6" x14ac:dyDescent="0.25">
      <c r="A83" s="15" t="s">
        <v>64</v>
      </c>
      <c r="B83" s="7">
        <v>701894.4</v>
      </c>
      <c r="C83" s="7">
        <v>193</v>
      </c>
      <c r="D83" s="8">
        <f t="shared" si="3"/>
        <v>2.7497013795807459E-2</v>
      </c>
      <c r="E83" s="7">
        <v>59.8</v>
      </c>
      <c r="F83" s="12">
        <f t="shared" si="4"/>
        <v>133.19999999999999</v>
      </c>
    </row>
    <row r="84" spans="1:6" x14ac:dyDescent="0.25">
      <c r="A84" s="15" t="s">
        <v>65</v>
      </c>
      <c r="B84" s="7">
        <v>242943.5</v>
      </c>
      <c r="C84" s="7">
        <v>18131</v>
      </c>
      <c r="D84" s="8">
        <f t="shared" si="3"/>
        <v>7.4630521088236561</v>
      </c>
      <c r="E84" s="7">
        <v>33450.9</v>
      </c>
      <c r="F84" s="12">
        <f t="shared" si="4"/>
        <v>-15319.900000000001</v>
      </c>
    </row>
    <row r="85" spans="1:6" x14ac:dyDescent="0.25">
      <c r="A85" s="14" t="s">
        <v>66</v>
      </c>
      <c r="B85" s="8">
        <f>B86+B87+B88</f>
        <v>33437.699999999997</v>
      </c>
      <c r="C85" s="8">
        <f>C86+C87+C88</f>
        <v>1462.4</v>
      </c>
      <c r="D85" s="8">
        <f t="shared" si="3"/>
        <v>4.3735065509888544</v>
      </c>
      <c r="E85" s="8">
        <f>E86+E87+E88</f>
        <v>5733.3</v>
      </c>
      <c r="F85" s="12">
        <f t="shared" si="4"/>
        <v>-4270.8999999999996</v>
      </c>
    </row>
    <row r="86" spans="1:6" x14ac:dyDescent="0.25">
      <c r="A86" s="15" t="s">
        <v>67</v>
      </c>
      <c r="B86" s="7">
        <v>24820.7</v>
      </c>
      <c r="C86" s="7">
        <v>1462.4</v>
      </c>
      <c r="D86" s="8">
        <f t="shared" si="3"/>
        <v>5.8918563940581858</v>
      </c>
      <c r="E86" s="7">
        <v>4000</v>
      </c>
      <c r="F86" s="12">
        <f t="shared" si="4"/>
        <v>-2537.6</v>
      </c>
    </row>
    <row r="87" spans="1:6" x14ac:dyDescent="0.25">
      <c r="A87" s="15" t="s">
        <v>68</v>
      </c>
      <c r="B87" s="7">
        <v>0</v>
      </c>
      <c r="C87" s="7">
        <v>0</v>
      </c>
      <c r="D87" s="8">
        <v>0</v>
      </c>
      <c r="E87" s="7">
        <v>0</v>
      </c>
      <c r="F87" s="12">
        <f t="shared" si="4"/>
        <v>0</v>
      </c>
    </row>
    <row r="88" spans="1:6" ht="31.5" x14ac:dyDescent="0.25">
      <c r="A88" s="15" t="s">
        <v>72</v>
      </c>
      <c r="B88" s="7">
        <v>8617</v>
      </c>
      <c r="C88" s="7">
        <v>0</v>
      </c>
      <c r="D88" s="8">
        <f t="shared" si="3"/>
        <v>0</v>
      </c>
      <c r="E88" s="7">
        <v>1733.3</v>
      </c>
      <c r="F88" s="12">
        <f t="shared" si="4"/>
        <v>-1733.3</v>
      </c>
    </row>
    <row r="89" spans="1:6" x14ac:dyDescent="0.25">
      <c r="A89" s="14" t="s">
        <v>69</v>
      </c>
      <c r="B89" s="8">
        <f>B90</f>
        <v>10712</v>
      </c>
      <c r="C89" s="8">
        <f>C90</f>
        <v>1519.5</v>
      </c>
      <c r="D89" s="8">
        <f t="shared" si="3"/>
        <v>14.185026138909635</v>
      </c>
      <c r="E89" s="8">
        <f>E90</f>
        <v>1519.5</v>
      </c>
      <c r="F89" s="12">
        <f t="shared" si="4"/>
        <v>0</v>
      </c>
    </row>
    <row r="90" spans="1:6" ht="31.5" x14ac:dyDescent="0.25">
      <c r="A90" s="15" t="s">
        <v>70</v>
      </c>
      <c r="B90" s="7">
        <v>10712</v>
      </c>
      <c r="C90" s="7">
        <v>1519.5</v>
      </c>
      <c r="D90" s="8">
        <f t="shared" si="3"/>
        <v>14.185026138909635</v>
      </c>
      <c r="E90" s="7">
        <v>1519.5</v>
      </c>
      <c r="F90" s="12">
        <f t="shared" si="4"/>
        <v>0</v>
      </c>
    </row>
    <row r="91" spans="1:6" ht="21" thickBot="1" x14ac:dyDescent="0.3">
      <c r="A91" s="17" t="s">
        <v>1</v>
      </c>
      <c r="B91" s="10">
        <f>B35+B43+B46+B50+B56+B62+B64+B71+B74+B76+B81+B85+B89</f>
        <v>14457228.699999999</v>
      </c>
      <c r="C91" s="10">
        <f>C35+C43+C46+C50+C56+C62+C64+C71+C74+C76+C81+C85+C89</f>
        <v>1019526.0000000001</v>
      </c>
      <c r="D91" s="10">
        <f t="shared" si="3"/>
        <v>7.0520154391691969</v>
      </c>
      <c r="E91" s="10">
        <f>E89+E85+E81+E76+E74+E71+E64+E62+E56+E50+E46+E35</f>
        <v>1293703.1000000001</v>
      </c>
      <c r="F91" s="13">
        <f>C91-E91</f>
        <v>-274177.09999999998</v>
      </c>
    </row>
  </sheetData>
  <mergeCells count="14">
    <mergeCell ref="A31:F31"/>
    <mergeCell ref="A32:A33"/>
    <mergeCell ref="B32:B33"/>
    <mergeCell ref="C32:C33"/>
    <mergeCell ref="D32:D33"/>
    <mergeCell ref="E32:E33"/>
    <mergeCell ref="F32:F33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2023-03-09T08:31:36Z</cp:lastPrinted>
  <dcterms:created xsi:type="dcterms:W3CDTF">2020-06-10T13:32:47Z</dcterms:created>
  <dcterms:modified xsi:type="dcterms:W3CDTF">2023-03-09T08:32:01Z</dcterms:modified>
</cp:coreProperties>
</file>