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3 году\Исполнение бюджета\01.03.2023\"/>
    </mc:Choice>
  </mc:AlternateContent>
  <xr:revisionPtr revIDLastSave="0" documentId="13_ncr:1_{8F5BE4C0-3CCF-40CE-8494-B17EBB64EE7E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факт.доходы, расходы 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2" l="1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G22" i="2"/>
  <c r="G21" i="2"/>
  <c r="G20" i="2"/>
  <c r="G19" i="2"/>
  <c r="G18" i="2"/>
  <c r="G17" i="2"/>
  <c r="G16" i="2"/>
  <c r="G14" i="2"/>
  <c r="G13" i="2"/>
  <c r="G12" i="2"/>
  <c r="G11" i="2"/>
  <c r="G10" i="2"/>
  <c r="G9" i="2"/>
  <c r="F22" i="2"/>
  <c r="F21" i="2"/>
  <c r="F20" i="2"/>
  <c r="F19" i="2"/>
  <c r="F18" i="2"/>
  <c r="F17" i="2"/>
  <c r="F16" i="2"/>
  <c r="F14" i="2"/>
  <c r="F13" i="2"/>
  <c r="F12" i="2"/>
  <c r="F11" i="2"/>
  <c r="F10" i="2"/>
  <c r="F9" i="2"/>
  <c r="E8" i="2"/>
  <c r="H39" i="2" l="1"/>
  <c r="H40" i="2"/>
  <c r="G31" i="2" l="1"/>
  <c r="G32" i="2"/>
  <c r="G33" i="2"/>
  <c r="G34" i="2"/>
  <c r="G35" i="2"/>
  <c r="G36" i="2"/>
  <c r="G37" i="2"/>
  <c r="G38" i="2"/>
  <c r="G41" i="2"/>
  <c r="G42" i="2"/>
  <c r="H36" i="2"/>
  <c r="E23" i="2" l="1"/>
  <c r="D8" i="2"/>
  <c r="C8" i="2"/>
  <c r="D23" i="2" l="1"/>
  <c r="F8" i="2"/>
  <c r="C7" i="2"/>
  <c r="H8" i="2"/>
  <c r="G8" i="2"/>
  <c r="F23" i="2"/>
  <c r="D7" i="2"/>
  <c r="E7" i="2"/>
  <c r="C23" i="2"/>
  <c r="G23" i="2" s="1"/>
  <c r="H23" i="2" l="1"/>
  <c r="H7" i="2"/>
  <c r="G7" i="2"/>
  <c r="F7" i="2"/>
  <c r="E30" i="2" l="1"/>
  <c r="D30" i="2"/>
  <c r="H35" i="2"/>
  <c r="H37" i="2"/>
  <c r="F39" i="2" l="1"/>
  <c r="C30" i="2" l="1"/>
  <c r="G30" i="2" s="1"/>
  <c r="H30" i="2" l="1"/>
  <c r="H31" i="2"/>
  <c r="H33" i="2" l="1"/>
  <c r="H43" i="2" l="1"/>
  <c r="G43" i="2"/>
  <c r="F43" i="2"/>
  <c r="H42" i="2"/>
  <c r="F42" i="2"/>
  <c r="H41" i="2"/>
  <c r="F41" i="2"/>
  <c r="F40" i="2"/>
  <c r="H38" i="2"/>
  <c r="F38" i="2"/>
  <c r="F37" i="2"/>
  <c r="F36" i="2"/>
  <c r="F35" i="2"/>
  <c r="H34" i="2"/>
  <c r="F34" i="2"/>
  <c r="F33" i="2"/>
  <c r="H32" i="2"/>
  <c r="F31" i="2"/>
  <c r="F30" i="2" l="1"/>
  <c r="D45" i="2"/>
  <c r="E45" i="2"/>
  <c r="C45" i="2"/>
</calcChain>
</file>

<file path=xl/sharedStrings.xml><?xml version="1.0" encoding="utf-8"?>
<sst xmlns="http://schemas.openxmlformats.org/spreadsheetml/2006/main" count="92" uniqueCount="89">
  <si>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</si>
  <si>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</si>
  <si>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</si>
  <si>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</si>
  <si>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</si>
  <si>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</si>
  <si>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</si>
  <si>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</si>
  <si>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</si>
  <si>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</si>
  <si>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</si>
  <si>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</si>
  <si>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</si>
  <si>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</si>
  <si>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</si>
  <si>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</si>
  <si>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</si>
  <si>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</si>
  <si>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</si>
  <si>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</si>
  <si>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</si>
  <si>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</si>
  <si>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</si>
  <si>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</si>
  <si>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</si>
  <si>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</si>
  <si>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</si>
  <si>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</si>
  <si>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</si>
  <si>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</si>
  <si>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</si>
  <si>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</si>
  <si>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</si>
  <si>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</si>
  <si>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</si>
  <si>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</si>
  <si>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</si>
  <si>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</si>
  <si>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</si>
  <si>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</si>
  <si>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</si>
  <si>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</si>
  <si>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</si>
  <si>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</si>
  <si>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</si>
  <si>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</si>
  <si>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</si>
  <si>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</si>
  <si>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</si>
  <si>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</si>
  <si>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</si>
  <si>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</si>
  <si>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</si>
  <si>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</si>
  <si>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</si>
  <si>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</si>
  <si>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</si>
  <si>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</si>
  <si>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</si>
  <si>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</si>
  <si>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</si>
  <si>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</si>
  <si>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</si>
  <si>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</si>
  <si>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</si>
  <si>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</si>
  <si>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</si>
  <si>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</si>
  <si>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</si>
  <si>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</si>
  <si>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</si>
  <si>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</si>
  <si>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</si>
  <si>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</si>
  <si>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</si>
  <si>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</si>
  <si>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</si>
  <si>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Исполнение бюджета Орехово-Зуевского городского округа по состоянию на</t>
  </si>
  <si>
    <t>Отклонение от исп-ния аналогичного периода  года</t>
  </si>
  <si>
    <t>в том числе доп.норматив (2021г.-49,1%; 2022г.-64%)</t>
  </si>
  <si>
    <t>% исполнения к аналогичному периоду 2022 года</t>
  </si>
  <si>
    <t>Исполнение за аналогичный период 2022 года</t>
  </si>
  <si>
    <t>План                  на 2023 год</t>
  </si>
  <si>
    <t>% исполнения 2023 г.</t>
  </si>
  <si>
    <t>% исполнения к  2022 г.</t>
  </si>
  <si>
    <t>Отклонение от исполнения аналогичного периода 2022 года</t>
  </si>
  <si>
    <t>01.03.2023 год.</t>
  </si>
  <si>
    <t>000 1 09 00000 00 0000 000</t>
  </si>
  <si>
    <t>ЗАДОЛЖЕННОСТЬ И ПЕРЕРАСЧЕТЫ ПО ОТМЕНЕННЫМ НАЛОГАМ, СБОРАМ И ИНЫМ ОБЯЗАТЕЛЬНЫМ ПЛАТЕЖАМ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</si>
</sst>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24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indexed="60"/>
      <name val="Arial"/>
      <family val="2"/>
      <charset val="204"/>
    </font>
    <font>
      <sz val="12"/>
      <color indexed="60"/>
      <name val="Arial"/>
      <family val="2"/>
      <charset val="204"/>
    </font>
    <font>
      <sz val="9"/>
      <color indexed="60"/>
      <name val="Arial"/>
      <family val="2"/>
      <charset val="204"/>
    </font>
    <font>
      <sz val="8"/>
      <color indexed="60"/>
      <name val="Arial"/>
      <family val="2"/>
      <charset val="204"/>
    </font>
    <font>
      <b/>
      <sz val="8"/>
      <color indexed="60"/>
      <name val="Arial"/>
      <family val="2"/>
      <charset val="204"/>
    </font>
    <font>
      <b/>
      <i/>
      <sz val="12"/>
      <color indexed="6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9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0" fontId="4" fillId="0" borderId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15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165" fontId="14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165" fontId="7" fillId="2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165" fontId="20" fillId="2" borderId="0" xfId="0" applyNumberFormat="1" applyFont="1" applyFill="1" applyAlignment="1">
      <alignment vertical="center"/>
    </xf>
    <xf numFmtId="0" fontId="20" fillId="2" borderId="0" xfId="0" applyFont="1" applyFill="1" applyAlignment="1">
      <alignment vertical="center"/>
    </xf>
    <xf numFmtId="49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49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2" borderId="0" xfId="1" applyNumberFormat="1" applyFont="1" applyFill="1" applyAlignment="1" applyProtection="1">
      <alignment horizontal="centerContinuous"/>
      <protection hidden="1"/>
    </xf>
    <xf numFmtId="0" fontId="6" fillId="2" borderId="0" xfId="1" applyNumberFormat="1" applyFont="1" applyFill="1" applyAlignment="1" applyProtection="1">
      <alignment horizontal="centerContinuous"/>
      <protection hidden="1"/>
    </xf>
    <xf numFmtId="0" fontId="5" fillId="2" borderId="0" xfId="1" applyFont="1" applyFill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0" fontId="17" fillId="2" borderId="0" xfId="1" applyFont="1" applyFill="1" applyAlignment="1" applyProtection="1">
      <alignment horizontal="center"/>
      <protection hidden="1"/>
    </xf>
    <xf numFmtId="4" fontId="9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65" fontId="17" fillId="2" borderId="1" xfId="1" applyNumberFormat="1" applyFont="1" applyFill="1" applyBorder="1" applyAlignment="1" applyProtection="1">
      <alignment horizontal="center" vertical="center"/>
      <protection hidden="1"/>
    </xf>
    <xf numFmtId="49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2" xfId="1" applyNumberFormat="1" applyFont="1" applyFill="1" applyBorder="1" applyAlignment="1" applyProtection="1">
      <alignment horizontal="center" vertical="center"/>
      <protection hidden="1"/>
    </xf>
    <xf numFmtId="0" fontId="18" fillId="2" borderId="2" xfId="1" applyNumberFormat="1" applyFont="1" applyFill="1" applyBorder="1" applyAlignment="1" applyProtection="1">
      <alignment vertical="center"/>
      <protection hidden="1"/>
    </xf>
    <xf numFmtId="165" fontId="19" fillId="2" borderId="1" xfId="1" applyNumberFormat="1" applyFont="1" applyFill="1" applyBorder="1" applyAlignment="1" applyProtection="1">
      <alignment horizontal="center" vertical="center"/>
      <protection hidden="1"/>
    </xf>
    <xf numFmtId="0" fontId="7" fillId="2" borderId="2" xfId="1" applyNumberFormat="1" applyFont="1" applyFill="1" applyBorder="1" applyAlignment="1" applyProtection="1">
      <alignment vertical="center" wrapText="1"/>
      <protection hidden="1"/>
    </xf>
    <xf numFmtId="0" fontId="17" fillId="2" borderId="0" xfId="0" applyFont="1" applyFill="1" applyAlignment="1">
      <alignment vertical="center"/>
    </xf>
    <xf numFmtId="164" fontId="12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165" fontId="17" fillId="2" borderId="0" xfId="0" applyNumberFormat="1" applyFont="1" applyFill="1" applyAlignment="1">
      <alignment vertical="center"/>
    </xf>
    <xf numFmtId="164" fontId="17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wrapText="1"/>
      <protection hidden="1"/>
    </xf>
    <xf numFmtId="0" fontId="17" fillId="2" borderId="1" xfId="1" applyNumberFormat="1" applyFont="1" applyFill="1" applyBorder="1" applyAlignment="1" applyProtection="1">
      <alignment horizontal="center" vertical="center"/>
      <protection hidden="1"/>
    </xf>
    <xf numFmtId="164" fontId="19" fillId="2" borderId="1" xfId="1" applyNumberFormat="1" applyFont="1" applyFill="1" applyBorder="1" applyAlignment="1" applyProtection="1">
      <alignment horizontal="center" vertical="center"/>
      <protection hidden="1"/>
    </xf>
    <xf numFmtId="164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0" borderId="3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Fill="1" applyAlignment="1">
      <alignment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2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0" xfId="0" applyFont="1" applyFill="1" applyAlignment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Обычный" xfId="0" builtinId="0"/>
    <cellStyle name="Обычный 2" xfId="1" xr:uid="{00000000-0005-0000-0000-000001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2"/>
  <sheetViews>
    <sheetView tabSelected="1" topLeftCell="A27" zoomScaleNormal="100" workbookViewId="0">
      <selection activeCell="K33" sqref="K33"/>
    </sheetView>
  </sheetViews>
  <sheetFormatPr defaultColWidth="9.33203125" defaultRowHeight="15" x14ac:dyDescent="0.2"/>
  <cols>
    <col min="1" max="1" width="14" style="4" customWidth="1"/>
    <col min="2" max="2" width="36.5" style="4" customWidth="1"/>
    <col min="3" max="3" width="17" style="4" customWidth="1"/>
    <col min="4" max="4" width="15.33203125" style="4" customWidth="1"/>
    <col min="5" max="5" width="16.83203125" style="4" customWidth="1"/>
    <col min="6" max="6" width="12.5" style="5" customWidth="1"/>
    <col min="7" max="7" width="12.5" style="4" customWidth="1"/>
    <col min="8" max="8" width="15" style="4" customWidth="1"/>
    <col min="9" max="9" width="15.6640625" style="4" bestFit="1" customWidth="1"/>
    <col min="10" max="10" width="18.6640625" style="4" customWidth="1"/>
    <col min="11" max="11" width="16.5" style="4" customWidth="1"/>
    <col min="12" max="16384" width="9.33203125" style="4"/>
  </cols>
  <sheetData>
    <row r="1" spans="1:11" ht="42.75" customHeight="1" x14ac:dyDescent="0.2">
      <c r="A1" s="70" t="s">
        <v>77</v>
      </c>
      <c r="B1" s="70"/>
      <c r="C1" s="70"/>
      <c r="D1" s="70"/>
      <c r="E1" s="70"/>
      <c r="F1" s="70"/>
      <c r="G1" s="70"/>
      <c r="H1" s="70"/>
      <c r="I1" s="7"/>
    </row>
    <row r="2" spans="1:11" ht="23.45" customHeight="1" x14ac:dyDescent="0.2">
      <c r="A2" s="70" t="s">
        <v>86</v>
      </c>
      <c r="B2" s="70"/>
      <c r="C2" s="70"/>
      <c r="D2" s="70"/>
      <c r="E2" s="70"/>
      <c r="F2" s="70"/>
      <c r="G2" s="70"/>
      <c r="H2" s="70"/>
      <c r="I2" s="7"/>
    </row>
    <row r="3" spans="1:11" ht="26.45" customHeight="1" x14ac:dyDescent="0.2">
      <c r="A3" s="53"/>
      <c r="B3" s="54" t="s">
        <v>67</v>
      </c>
      <c r="C3" s="53"/>
      <c r="D3" s="53"/>
      <c r="E3" s="55" t="s">
        <v>0</v>
      </c>
      <c r="F3" s="56"/>
      <c r="G3" s="55"/>
      <c r="H3" s="53"/>
      <c r="I3" s="7"/>
    </row>
    <row r="4" spans="1:11" ht="21.75" customHeight="1" x14ac:dyDescent="0.2">
      <c r="A4" s="71" t="s">
        <v>1</v>
      </c>
      <c r="B4" s="71" t="s">
        <v>2</v>
      </c>
      <c r="C4" s="71" t="s">
        <v>81</v>
      </c>
      <c r="D4" s="72">
        <v>2023</v>
      </c>
      <c r="E4" s="73"/>
      <c r="F4" s="73"/>
      <c r="G4" s="71" t="s">
        <v>80</v>
      </c>
      <c r="H4" s="71" t="s">
        <v>78</v>
      </c>
      <c r="I4" s="7"/>
    </row>
    <row r="5" spans="1:11" ht="72" customHeight="1" x14ac:dyDescent="0.2">
      <c r="A5" s="71"/>
      <c r="B5" s="71"/>
      <c r="C5" s="71"/>
      <c r="D5" s="57" t="s">
        <v>3</v>
      </c>
      <c r="E5" s="57" t="s">
        <v>4</v>
      </c>
      <c r="F5" s="58" t="s">
        <v>74</v>
      </c>
      <c r="G5" s="71"/>
      <c r="H5" s="71" t="s">
        <v>4</v>
      </c>
      <c r="I5" s="7"/>
    </row>
    <row r="6" spans="1:11" ht="14.45" customHeight="1" x14ac:dyDescent="0.2">
      <c r="A6" s="57" t="s">
        <v>5</v>
      </c>
      <c r="B6" s="57" t="s">
        <v>6</v>
      </c>
      <c r="C6" s="57" t="s">
        <v>7</v>
      </c>
      <c r="D6" s="57" t="s">
        <v>8</v>
      </c>
      <c r="E6" s="57" t="s">
        <v>68</v>
      </c>
      <c r="F6" s="59">
        <v>6</v>
      </c>
      <c r="G6" s="57" t="s">
        <v>9</v>
      </c>
      <c r="H6" s="57" t="s">
        <v>69</v>
      </c>
      <c r="I6" s="7"/>
    </row>
    <row r="7" spans="1:11" s="2" customFormat="1" ht="39.75" customHeight="1" x14ac:dyDescent="0.2">
      <c r="A7" s="64" t="s">
        <v>11</v>
      </c>
      <c r="B7" s="64" t="s">
        <v>12</v>
      </c>
      <c r="C7" s="60">
        <f>SUM(C8+C22)</f>
        <v>1315044.2999999998</v>
      </c>
      <c r="D7" s="60">
        <f>SUM(D8+D22)</f>
        <v>13973510.5</v>
      </c>
      <c r="E7" s="60">
        <f>SUM(E8+E22)</f>
        <v>835434.6</v>
      </c>
      <c r="F7" s="67">
        <f t="shared" ref="F7:F23" si="0">E7/D7</f>
        <v>5.9787023454127723E-2</v>
      </c>
      <c r="G7" s="68">
        <f>(E7/C7)</f>
        <v>0.63529008110221086</v>
      </c>
      <c r="H7" s="60">
        <f t="shared" ref="H7:H23" si="1">SUM(E7-C7)</f>
        <v>-479609.69999999984</v>
      </c>
      <c r="I7" s="8"/>
      <c r="J7" s="12"/>
      <c r="K7" s="13"/>
    </row>
    <row r="8" spans="1:11" s="15" customFormat="1" ht="22.5" x14ac:dyDescent="0.2">
      <c r="A8" s="65" t="s">
        <v>13</v>
      </c>
      <c r="B8" s="65" t="s">
        <v>14</v>
      </c>
      <c r="C8" s="61">
        <f>C9+C11+C12+C13+C14+C16+C17+C19+C20+C21+C18</f>
        <v>646267.99999999977</v>
      </c>
      <c r="D8" s="61">
        <f t="shared" ref="D8" si="2">D9+D11+D12+D13+D14+D16+D17+D19+D20+D21+D18</f>
        <v>5937778.0999999996</v>
      </c>
      <c r="E8" s="61">
        <f>E9+E11+E12+E13+E14+E16+E17+E19+E20+E21+E18+E15</f>
        <v>263876.09999999998</v>
      </c>
      <c r="F8" s="67">
        <f t="shared" si="0"/>
        <v>4.4440209040482667E-2</v>
      </c>
      <c r="G8" s="68">
        <f t="shared" ref="G8:G23" si="3">(E8/C8)</f>
        <v>0.40830754423861321</v>
      </c>
      <c r="H8" s="60">
        <f t="shared" si="1"/>
        <v>-382391.89999999979</v>
      </c>
      <c r="I8" s="9"/>
      <c r="J8" s="14"/>
      <c r="K8" s="14"/>
    </row>
    <row r="9" spans="1:11" s="15" customFormat="1" ht="22.5" x14ac:dyDescent="0.2">
      <c r="A9" s="65" t="s">
        <v>15</v>
      </c>
      <c r="B9" s="65" t="s">
        <v>16</v>
      </c>
      <c r="C9" s="61">
        <v>504489.9</v>
      </c>
      <c r="D9" s="61">
        <v>4426450.5</v>
      </c>
      <c r="E9" s="61">
        <v>172421.5</v>
      </c>
      <c r="F9" s="67">
        <f t="shared" si="0"/>
        <v>3.8952542223165042E-2</v>
      </c>
      <c r="G9" s="68">
        <f t="shared" si="3"/>
        <v>0.34177393838806286</v>
      </c>
      <c r="H9" s="60">
        <f t="shared" si="1"/>
        <v>-332068.40000000002</v>
      </c>
      <c r="I9" s="10"/>
    </row>
    <row r="10" spans="1:11" s="2" customFormat="1" ht="31.5" customHeight="1" x14ac:dyDescent="0.2">
      <c r="A10" s="66"/>
      <c r="B10" s="66" t="s">
        <v>79</v>
      </c>
      <c r="C10" s="62">
        <v>411073.5</v>
      </c>
      <c r="D10" s="62">
        <v>3623123.2</v>
      </c>
      <c r="E10" s="62">
        <v>142862.70000000001</v>
      </c>
      <c r="F10" s="67">
        <f t="shared" si="0"/>
        <v>3.9430814828488307E-2</v>
      </c>
      <c r="G10" s="68">
        <f t="shared" si="3"/>
        <v>0.3475356596812979</v>
      </c>
      <c r="H10" s="60">
        <f t="shared" si="1"/>
        <v>-268210.8</v>
      </c>
      <c r="I10" s="7"/>
    </row>
    <row r="11" spans="1:11" s="2" customFormat="1" ht="45" x14ac:dyDescent="0.2">
      <c r="A11" s="65" t="s">
        <v>17</v>
      </c>
      <c r="B11" s="65" t="s">
        <v>18</v>
      </c>
      <c r="C11" s="61">
        <v>7072.8</v>
      </c>
      <c r="D11" s="61">
        <v>84130</v>
      </c>
      <c r="E11" s="61">
        <v>9424.2000000000007</v>
      </c>
      <c r="F11" s="67">
        <f t="shared" si="0"/>
        <v>0.11201949364079401</v>
      </c>
      <c r="G11" s="68">
        <f t="shared" si="3"/>
        <v>1.3324567356633865</v>
      </c>
      <c r="H11" s="60">
        <f t="shared" si="1"/>
        <v>2351.4000000000005</v>
      </c>
      <c r="I11" s="7"/>
    </row>
    <row r="12" spans="1:11" s="15" customFormat="1" ht="22.5" x14ac:dyDescent="0.2">
      <c r="A12" s="65" t="s">
        <v>19</v>
      </c>
      <c r="B12" s="65" t="s">
        <v>20</v>
      </c>
      <c r="C12" s="61">
        <v>49624.9</v>
      </c>
      <c r="D12" s="61">
        <v>684200</v>
      </c>
      <c r="E12" s="61">
        <v>-6490</v>
      </c>
      <c r="F12" s="67">
        <f t="shared" si="0"/>
        <v>-9.4855305466237938E-3</v>
      </c>
      <c r="G12" s="68">
        <f t="shared" si="3"/>
        <v>-0.13078111996195457</v>
      </c>
      <c r="H12" s="60">
        <f t="shared" si="1"/>
        <v>-56114.9</v>
      </c>
      <c r="I12" s="10"/>
    </row>
    <row r="13" spans="1:11" s="15" customFormat="1" ht="22.5" x14ac:dyDescent="0.2">
      <c r="A13" s="65" t="s">
        <v>21</v>
      </c>
      <c r="B13" s="65" t="s">
        <v>22</v>
      </c>
      <c r="C13" s="61">
        <v>39248.699999999997</v>
      </c>
      <c r="D13" s="61">
        <v>394949</v>
      </c>
      <c r="E13" s="61">
        <v>1741.2</v>
      </c>
      <c r="F13" s="67">
        <f t="shared" si="0"/>
        <v>4.4086704865691521E-3</v>
      </c>
      <c r="G13" s="68">
        <f t="shared" si="3"/>
        <v>4.4363252795634002E-2</v>
      </c>
      <c r="H13" s="60">
        <f t="shared" si="1"/>
        <v>-37507.5</v>
      </c>
      <c r="I13" s="10"/>
    </row>
    <row r="14" spans="1:11" s="15" customFormat="1" ht="36" customHeight="1" x14ac:dyDescent="0.2">
      <c r="A14" s="65" t="s">
        <v>23</v>
      </c>
      <c r="B14" s="65" t="s">
        <v>24</v>
      </c>
      <c r="C14" s="63">
        <v>5358.7</v>
      </c>
      <c r="D14" s="61">
        <v>39090</v>
      </c>
      <c r="E14" s="61">
        <v>4886.5</v>
      </c>
      <c r="F14" s="67">
        <f t="shared" si="0"/>
        <v>0.1250063954975697</v>
      </c>
      <c r="G14" s="68">
        <f t="shared" si="3"/>
        <v>0.9118816130777988</v>
      </c>
      <c r="H14" s="60">
        <f t="shared" si="1"/>
        <v>-472.19999999999982</v>
      </c>
      <c r="I14" s="10"/>
    </row>
    <row r="15" spans="1:11" s="15" customFormat="1" ht="45" customHeight="1" x14ac:dyDescent="0.2">
      <c r="A15" s="65" t="s">
        <v>87</v>
      </c>
      <c r="B15" s="65" t="s">
        <v>88</v>
      </c>
      <c r="C15" s="63"/>
      <c r="D15" s="61"/>
      <c r="E15" s="61">
        <v>-0.2</v>
      </c>
      <c r="F15" s="67"/>
      <c r="G15" s="68"/>
      <c r="H15" s="60">
        <f t="shared" si="1"/>
        <v>-0.2</v>
      </c>
      <c r="I15" s="10"/>
    </row>
    <row r="16" spans="1:11" s="15" customFormat="1" ht="45" x14ac:dyDescent="0.2">
      <c r="A16" s="65" t="s">
        <v>25</v>
      </c>
      <c r="B16" s="65" t="s">
        <v>26</v>
      </c>
      <c r="C16" s="61">
        <v>27417.200000000001</v>
      </c>
      <c r="D16" s="61">
        <v>217228.5</v>
      </c>
      <c r="E16" s="61">
        <v>23489.4</v>
      </c>
      <c r="F16" s="67">
        <f t="shared" si="0"/>
        <v>0.10813222021972256</v>
      </c>
      <c r="G16" s="68">
        <f t="shared" si="3"/>
        <v>0.85673956494463333</v>
      </c>
      <c r="H16" s="60">
        <f t="shared" si="1"/>
        <v>-3927.7999999999993</v>
      </c>
      <c r="I16" s="10"/>
    </row>
    <row r="17" spans="1:9" s="15" customFormat="1" ht="55.5" customHeight="1" x14ac:dyDescent="0.2">
      <c r="A17" s="65" t="s">
        <v>27</v>
      </c>
      <c r="B17" s="65" t="s">
        <v>28</v>
      </c>
      <c r="C17" s="63">
        <v>419.3</v>
      </c>
      <c r="D17" s="61">
        <v>4800</v>
      </c>
      <c r="E17" s="61">
        <v>5661.9</v>
      </c>
      <c r="F17" s="67">
        <f t="shared" si="0"/>
        <v>1.1795624999999998</v>
      </c>
      <c r="G17" s="68">
        <f t="shared" si="3"/>
        <v>13.503219651800618</v>
      </c>
      <c r="H17" s="60">
        <f t="shared" si="1"/>
        <v>5242.5999999999995</v>
      </c>
      <c r="I17" s="10"/>
    </row>
    <row r="18" spans="1:9" s="15" customFormat="1" ht="51" customHeight="1" x14ac:dyDescent="0.2">
      <c r="A18" s="65" t="s">
        <v>75</v>
      </c>
      <c r="B18" s="65" t="s">
        <v>76</v>
      </c>
      <c r="C18" s="63">
        <v>435.6</v>
      </c>
      <c r="D18" s="61">
        <v>4551</v>
      </c>
      <c r="E18" s="61">
        <v>437.6</v>
      </c>
      <c r="F18" s="67">
        <f t="shared" si="0"/>
        <v>9.6154691276642501E-2</v>
      </c>
      <c r="G18" s="68">
        <f t="shared" si="3"/>
        <v>1.0045913682277319</v>
      </c>
      <c r="H18" s="60">
        <f t="shared" si="1"/>
        <v>2</v>
      </c>
      <c r="I18" s="10"/>
    </row>
    <row r="19" spans="1:9" s="15" customFormat="1" ht="33.75" x14ac:dyDescent="0.2">
      <c r="A19" s="65" t="s">
        <v>29</v>
      </c>
      <c r="B19" s="65" t="s">
        <v>30</v>
      </c>
      <c r="C19" s="61">
        <v>6189.7</v>
      </c>
      <c r="D19" s="61">
        <v>36234.1</v>
      </c>
      <c r="E19" s="61">
        <v>15838.6</v>
      </c>
      <c r="F19" s="67">
        <f t="shared" si="0"/>
        <v>0.43711862582484456</v>
      </c>
      <c r="G19" s="68">
        <f t="shared" si="3"/>
        <v>2.5588639190913938</v>
      </c>
      <c r="H19" s="60">
        <f t="shared" si="1"/>
        <v>9648.9000000000015</v>
      </c>
      <c r="I19" s="10"/>
    </row>
    <row r="20" spans="1:9" s="15" customFormat="1" ht="22.5" x14ac:dyDescent="0.2">
      <c r="A20" s="65" t="s">
        <v>31</v>
      </c>
      <c r="B20" s="65" t="s">
        <v>32</v>
      </c>
      <c r="C20" s="63">
        <v>3600.7</v>
      </c>
      <c r="D20" s="63">
        <v>31235</v>
      </c>
      <c r="E20" s="61">
        <v>33142.800000000003</v>
      </c>
      <c r="F20" s="67">
        <f t="shared" si="0"/>
        <v>1.0610789178805828</v>
      </c>
      <c r="G20" s="68">
        <f t="shared" si="3"/>
        <v>9.2045435609742565</v>
      </c>
      <c r="H20" s="60">
        <f t="shared" si="1"/>
        <v>29542.100000000002</v>
      </c>
      <c r="I20" s="10"/>
    </row>
    <row r="21" spans="1:9" s="15" customFormat="1" ht="22.5" x14ac:dyDescent="0.2">
      <c r="A21" s="65" t="s">
        <v>33</v>
      </c>
      <c r="B21" s="65" t="s">
        <v>34</v>
      </c>
      <c r="C21" s="63">
        <v>2410.5</v>
      </c>
      <c r="D21" s="63">
        <v>14910</v>
      </c>
      <c r="E21" s="63">
        <v>3322.6</v>
      </c>
      <c r="F21" s="67">
        <f t="shared" si="0"/>
        <v>0.22284372904091213</v>
      </c>
      <c r="G21" s="68">
        <f t="shared" si="3"/>
        <v>1.3783862269238747</v>
      </c>
      <c r="H21" s="60">
        <f t="shared" si="1"/>
        <v>912.09999999999991</v>
      </c>
      <c r="I21" s="10"/>
    </row>
    <row r="22" spans="1:9" s="15" customFormat="1" ht="22.5" x14ac:dyDescent="0.2">
      <c r="A22" s="65" t="s">
        <v>35</v>
      </c>
      <c r="B22" s="65" t="s">
        <v>36</v>
      </c>
      <c r="C22" s="63">
        <v>668776.30000000005</v>
      </c>
      <c r="D22" s="63">
        <v>8035732.4000000004</v>
      </c>
      <c r="E22" s="63">
        <v>571558.5</v>
      </c>
      <c r="F22" s="67">
        <f t="shared" si="0"/>
        <v>7.1127119663666249E-2</v>
      </c>
      <c r="G22" s="68">
        <f t="shared" si="3"/>
        <v>0.85463330563598017</v>
      </c>
      <c r="H22" s="60">
        <f t="shared" si="1"/>
        <v>-97217.800000000047</v>
      </c>
      <c r="I22" s="10"/>
    </row>
    <row r="23" spans="1:9" s="16" customFormat="1" ht="42" customHeight="1" x14ac:dyDescent="0.2">
      <c r="A23" s="69" t="s">
        <v>37</v>
      </c>
      <c r="B23" s="69"/>
      <c r="C23" s="60">
        <f>C8-C10</f>
        <v>235194.49999999977</v>
      </c>
      <c r="D23" s="60">
        <f>D8-D10</f>
        <v>2314654.8999999994</v>
      </c>
      <c r="E23" s="60">
        <f>E8-E10</f>
        <v>121013.39999999997</v>
      </c>
      <c r="F23" s="67">
        <f t="shared" si="0"/>
        <v>5.2281400566451607E-2</v>
      </c>
      <c r="G23" s="68">
        <f t="shared" si="3"/>
        <v>0.51452478693166759</v>
      </c>
      <c r="H23" s="60">
        <f t="shared" si="1"/>
        <v>-114181.0999999998</v>
      </c>
      <c r="I23" s="1"/>
    </row>
    <row r="24" spans="1:9" s="6" customFormat="1" ht="18.95" customHeight="1" x14ac:dyDescent="0.2">
      <c r="A24" s="20"/>
      <c r="B24" s="20"/>
      <c r="C24" s="21"/>
      <c r="D24" s="21"/>
      <c r="E24" s="31"/>
      <c r="F24" s="32"/>
      <c r="G24" s="33"/>
      <c r="H24" s="31"/>
      <c r="I24" s="1"/>
    </row>
    <row r="25" spans="1:9" s="6" customFormat="1" ht="31.5" customHeight="1" x14ac:dyDescent="0.2">
      <c r="A25" s="22"/>
      <c r="B25" s="22"/>
      <c r="C25" s="23"/>
      <c r="D25" s="23"/>
      <c r="E25" s="23"/>
      <c r="F25" s="24"/>
      <c r="G25" s="25"/>
      <c r="H25" s="23"/>
      <c r="I25" s="1"/>
    </row>
    <row r="26" spans="1:9" s="6" customFormat="1" ht="31.5" customHeight="1" x14ac:dyDescent="0.2">
      <c r="A26" s="22"/>
      <c r="B26" s="22"/>
      <c r="C26" s="23"/>
      <c r="D26" s="23"/>
      <c r="E26" s="23"/>
      <c r="F26" s="24"/>
      <c r="G26" s="25"/>
      <c r="H26" s="23"/>
      <c r="I26" s="1"/>
    </row>
    <row r="27" spans="1:9" s="2" customFormat="1" ht="36.950000000000003" customHeight="1" x14ac:dyDescent="0.25">
      <c r="A27" s="26"/>
      <c r="B27" s="27" t="s">
        <v>73</v>
      </c>
      <c r="C27" s="26"/>
      <c r="D27" s="28"/>
      <c r="E27" s="29"/>
      <c r="F27" s="29"/>
      <c r="G27" s="30" t="s">
        <v>38</v>
      </c>
    </row>
    <row r="28" spans="1:9" ht="72" x14ac:dyDescent="0.2">
      <c r="A28" s="35" t="s">
        <v>39</v>
      </c>
      <c r="B28" s="36" t="s">
        <v>40</v>
      </c>
      <c r="C28" s="35" t="s">
        <v>81</v>
      </c>
      <c r="D28" s="48" t="s">
        <v>82</v>
      </c>
      <c r="E28" s="48" t="s">
        <v>72</v>
      </c>
      <c r="F28" s="48" t="s">
        <v>83</v>
      </c>
      <c r="G28" s="48" t="s">
        <v>84</v>
      </c>
      <c r="H28" s="49" t="s">
        <v>85</v>
      </c>
      <c r="I28" s="7"/>
    </row>
    <row r="29" spans="1:9" x14ac:dyDescent="0.2">
      <c r="A29" s="37" t="s">
        <v>5</v>
      </c>
      <c r="B29" s="38">
        <v>2</v>
      </c>
      <c r="C29" s="37">
        <v>3</v>
      </c>
      <c r="D29" s="50">
        <v>4</v>
      </c>
      <c r="E29" s="50">
        <v>5</v>
      </c>
      <c r="F29" s="50">
        <v>6</v>
      </c>
      <c r="G29" s="50">
        <v>7</v>
      </c>
      <c r="H29" s="50">
        <v>8</v>
      </c>
      <c r="I29" s="7"/>
    </row>
    <row r="30" spans="1:9" ht="40.9" customHeight="1" x14ac:dyDescent="0.2">
      <c r="A30" s="37"/>
      <c r="B30" s="39" t="s">
        <v>41</v>
      </c>
      <c r="C30" s="40">
        <f>SUM(C31:C43)</f>
        <v>1293703.1000000001</v>
      </c>
      <c r="D30" s="40">
        <f>D31+D33+D34+D35+D36+D37+D38+D39+D40+D41+D42+D43</f>
        <v>14457228.699999999</v>
      </c>
      <c r="E30" s="40">
        <f>E31+E33+E34+E35+E36+E37+E38+E39+E40+E41+E42+E43</f>
        <v>1019526</v>
      </c>
      <c r="F30" s="51">
        <f>E30/D30</f>
        <v>7.0520154391691958E-2</v>
      </c>
      <c r="G30" s="52">
        <f>SUM(E30/C30)</f>
        <v>0.78806798870621853</v>
      </c>
      <c r="H30" s="34">
        <f>SUM(E30-C30)</f>
        <v>-274177.10000000009</v>
      </c>
      <c r="I30" s="7"/>
    </row>
    <row r="31" spans="1:9" s="2" customFormat="1" ht="42" customHeight="1" x14ac:dyDescent="0.2">
      <c r="A31" s="37" t="s">
        <v>42</v>
      </c>
      <c r="B31" s="41" t="s">
        <v>43</v>
      </c>
      <c r="C31" s="34">
        <v>94552</v>
      </c>
      <c r="D31" s="34">
        <v>950782</v>
      </c>
      <c r="E31" s="34">
        <v>92498.4</v>
      </c>
      <c r="F31" s="52">
        <f>E31/D31</f>
        <v>9.7286654564348082E-2</v>
      </c>
      <c r="G31" s="52">
        <f t="shared" ref="G31:G38" si="4">SUM(E31/C31)</f>
        <v>0.97828073441069463</v>
      </c>
      <c r="H31" s="34">
        <f>SUM(E31-C31)</f>
        <v>-2053.6000000000058</v>
      </c>
      <c r="I31" s="7"/>
    </row>
    <row r="32" spans="1:9" s="2" customFormat="1" ht="42" hidden="1" customHeight="1" x14ac:dyDescent="0.2">
      <c r="A32" s="37" t="s">
        <v>44</v>
      </c>
      <c r="B32" s="41" t="s">
        <v>45</v>
      </c>
      <c r="C32" s="34"/>
      <c r="D32" s="34"/>
      <c r="E32" s="34"/>
      <c r="F32" s="52">
        <v>0</v>
      </c>
      <c r="G32" s="52" t="e">
        <f t="shared" si="4"/>
        <v>#DIV/0!</v>
      </c>
      <c r="H32" s="34">
        <f t="shared" ref="H32:H43" si="5">SUM(E32-C32)</f>
        <v>0</v>
      </c>
      <c r="I32" s="7"/>
    </row>
    <row r="33" spans="1:9" s="2" customFormat="1" ht="42" customHeight="1" x14ac:dyDescent="0.2">
      <c r="A33" s="37" t="s">
        <v>46</v>
      </c>
      <c r="B33" s="41" t="s">
        <v>47</v>
      </c>
      <c r="C33" s="34">
        <v>11606.5</v>
      </c>
      <c r="D33" s="34">
        <v>137787.29999999999</v>
      </c>
      <c r="E33" s="34">
        <v>16615.599999999999</v>
      </c>
      <c r="F33" s="52">
        <f t="shared" ref="F33:F43" si="6">E33/D33</f>
        <v>0.12058876253471837</v>
      </c>
      <c r="G33" s="52">
        <f t="shared" si="4"/>
        <v>1.4315771335027785</v>
      </c>
      <c r="H33" s="34">
        <f>SUM(E33-C33)</f>
        <v>5009.0999999999985</v>
      </c>
      <c r="I33" s="7"/>
    </row>
    <row r="34" spans="1:9" s="2" customFormat="1" ht="42" customHeight="1" x14ac:dyDescent="0.2">
      <c r="A34" s="37" t="s">
        <v>48</v>
      </c>
      <c r="B34" s="41" t="s">
        <v>49</v>
      </c>
      <c r="C34" s="34">
        <v>62844.5</v>
      </c>
      <c r="D34" s="34">
        <v>708270.7</v>
      </c>
      <c r="E34" s="34">
        <v>50345</v>
      </c>
      <c r="F34" s="52">
        <f t="shared" si="6"/>
        <v>7.1081579401773926E-2</v>
      </c>
      <c r="G34" s="52">
        <f t="shared" si="4"/>
        <v>0.80110431302659735</v>
      </c>
      <c r="H34" s="34">
        <f t="shared" si="5"/>
        <v>-12499.5</v>
      </c>
      <c r="I34" s="7"/>
    </row>
    <row r="35" spans="1:9" s="2" customFormat="1" ht="42" customHeight="1" x14ac:dyDescent="0.2">
      <c r="A35" s="37" t="s">
        <v>50</v>
      </c>
      <c r="B35" s="41" t="s">
        <v>51</v>
      </c>
      <c r="C35" s="34">
        <v>125754.5</v>
      </c>
      <c r="D35" s="34">
        <v>2456983.2999999998</v>
      </c>
      <c r="E35" s="34">
        <v>80474.7</v>
      </c>
      <c r="F35" s="52">
        <f t="shared" si="6"/>
        <v>3.2753458275438831E-2</v>
      </c>
      <c r="G35" s="52">
        <f t="shared" si="4"/>
        <v>0.63993495262594979</v>
      </c>
      <c r="H35" s="34">
        <f t="shared" si="5"/>
        <v>-45279.8</v>
      </c>
      <c r="I35" s="7"/>
    </row>
    <row r="36" spans="1:9" s="2" customFormat="1" ht="42" customHeight="1" x14ac:dyDescent="0.2">
      <c r="A36" s="37" t="s">
        <v>52</v>
      </c>
      <c r="B36" s="41" t="s">
        <v>53</v>
      </c>
      <c r="C36" s="34">
        <v>51.5</v>
      </c>
      <c r="D36" s="34">
        <v>1064833.2</v>
      </c>
      <c r="E36" s="34">
        <v>10488.9</v>
      </c>
      <c r="F36" s="52">
        <f t="shared" si="6"/>
        <v>9.850275141684163E-3</v>
      </c>
      <c r="G36" s="52">
        <f t="shared" si="4"/>
        <v>203.66796116504852</v>
      </c>
      <c r="H36" s="34">
        <f t="shared" si="5"/>
        <v>10437.4</v>
      </c>
      <c r="I36" s="7"/>
    </row>
    <row r="37" spans="1:9" ht="42" customHeight="1" x14ac:dyDescent="0.2">
      <c r="A37" s="37" t="s">
        <v>54</v>
      </c>
      <c r="B37" s="41" t="s">
        <v>55</v>
      </c>
      <c r="C37" s="34">
        <v>800978.1</v>
      </c>
      <c r="D37" s="34">
        <v>7189031.7000000002</v>
      </c>
      <c r="E37" s="34">
        <v>662910.69999999995</v>
      </c>
      <c r="F37" s="52">
        <f t="shared" si="6"/>
        <v>9.2211403101755685E-2</v>
      </c>
      <c r="G37" s="52">
        <f t="shared" si="4"/>
        <v>0.82762649815269607</v>
      </c>
      <c r="H37" s="34">
        <f t="shared" si="5"/>
        <v>-138067.40000000002</v>
      </c>
      <c r="I37" s="7"/>
    </row>
    <row r="38" spans="1:9" ht="42" customHeight="1" x14ac:dyDescent="0.2">
      <c r="A38" s="37" t="s">
        <v>56</v>
      </c>
      <c r="B38" s="41" t="s">
        <v>57</v>
      </c>
      <c r="C38" s="34">
        <v>66011</v>
      </c>
      <c r="D38" s="34">
        <v>468759.6</v>
      </c>
      <c r="E38" s="34">
        <v>37390.800000000003</v>
      </c>
      <c r="F38" s="52">
        <f t="shared" si="6"/>
        <v>7.9765406404476852E-2</v>
      </c>
      <c r="G38" s="52">
        <f t="shared" si="4"/>
        <v>0.5664328672493979</v>
      </c>
      <c r="H38" s="34">
        <f t="shared" si="5"/>
        <v>-28620.199999999997</v>
      </c>
      <c r="I38" s="7"/>
    </row>
    <row r="39" spans="1:9" ht="42" customHeight="1" x14ac:dyDescent="0.2">
      <c r="A39" s="37" t="s">
        <v>58</v>
      </c>
      <c r="B39" s="41" t="s">
        <v>59</v>
      </c>
      <c r="C39" s="34">
        <v>156</v>
      </c>
      <c r="D39" s="34">
        <v>2700</v>
      </c>
      <c r="E39" s="34">
        <v>0</v>
      </c>
      <c r="F39" s="52">
        <f t="shared" si="6"/>
        <v>0</v>
      </c>
      <c r="G39" s="52">
        <v>0</v>
      </c>
      <c r="H39" s="34">
        <f t="shared" si="5"/>
        <v>-156</v>
      </c>
      <c r="I39" s="7"/>
    </row>
    <row r="40" spans="1:9" ht="42" customHeight="1" x14ac:dyDescent="0.2">
      <c r="A40" s="37" t="s">
        <v>10</v>
      </c>
      <c r="B40" s="41" t="s">
        <v>60</v>
      </c>
      <c r="C40" s="34">
        <v>55634.400000000001</v>
      </c>
      <c r="D40" s="34">
        <v>262313.3</v>
      </c>
      <c r="E40" s="34">
        <v>30366.799999999999</v>
      </c>
      <c r="F40" s="52">
        <f t="shared" si="6"/>
        <v>0.11576538437052182</v>
      </c>
      <c r="G40" s="52">
        <v>0</v>
      </c>
      <c r="H40" s="34">
        <f t="shared" si="5"/>
        <v>-25267.600000000002</v>
      </c>
      <c r="I40" s="7"/>
    </row>
    <row r="41" spans="1:9" ht="42" customHeight="1" x14ac:dyDescent="0.2">
      <c r="A41" s="37" t="s">
        <v>61</v>
      </c>
      <c r="B41" s="41" t="s">
        <v>62</v>
      </c>
      <c r="C41" s="34">
        <v>68861.8</v>
      </c>
      <c r="D41" s="34">
        <v>1171617.8999999999</v>
      </c>
      <c r="E41" s="34">
        <v>35453.199999999997</v>
      </c>
      <c r="F41" s="52">
        <f t="shared" si="6"/>
        <v>3.0260036143182859E-2</v>
      </c>
      <c r="G41" s="52">
        <f t="shared" ref="G41:G43" si="7">SUM(E41/C41)</f>
        <v>0.51484567641275714</v>
      </c>
      <c r="H41" s="34">
        <f t="shared" si="5"/>
        <v>-33408.600000000006</v>
      </c>
      <c r="I41" s="7"/>
    </row>
    <row r="42" spans="1:9" ht="42" customHeight="1" x14ac:dyDescent="0.2">
      <c r="A42" s="37" t="s">
        <v>63</v>
      </c>
      <c r="B42" s="41" t="s">
        <v>64</v>
      </c>
      <c r="C42" s="34">
        <v>5733.3</v>
      </c>
      <c r="D42" s="34">
        <v>33437.699999999997</v>
      </c>
      <c r="E42" s="34">
        <v>1462.4</v>
      </c>
      <c r="F42" s="52">
        <f t="shared" si="6"/>
        <v>4.3735065509888545E-2</v>
      </c>
      <c r="G42" s="52">
        <f t="shared" si="7"/>
        <v>0.25507125041424661</v>
      </c>
      <c r="H42" s="34">
        <f t="shared" si="5"/>
        <v>-4270.8999999999996</v>
      </c>
      <c r="I42" s="7"/>
    </row>
    <row r="43" spans="1:9" ht="42" customHeight="1" x14ac:dyDescent="0.2">
      <c r="A43" s="37" t="s">
        <v>65</v>
      </c>
      <c r="B43" s="41" t="s">
        <v>66</v>
      </c>
      <c r="C43" s="34">
        <v>1519.5</v>
      </c>
      <c r="D43" s="34">
        <v>10712</v>
      </c>
      <c r="E43" s="34">
        <v>1519.5</v>
      </c>
      <c r="F43" s="52">
        <f t="shared" si="6"/>
        <v>0.14185026138909634</v>
      </c>
      <c r="G43" s="52">
        <f t="shared" si="7"/>
        <v>1</v>
      </c>
      <c r="H43" s="34">
        <f t="shared" si="5"/>
        <v>0</v>
      </c>
      <c r="I43" s="7"/>
    </row>
    <row r="44" spans="1:9" x14ac:dyDescent="0.2">
      <c r="A44" s="7"/>
      <c r="B44" s="2"/>
      <c r="C44" s="42"/>
      <c r="D44" s="42"/>
      <c r="E44" s="42"/>
      <c r="F44" s="43"/>
      <c r="G44" s="47"/>
      <c r="H44" s="47"/>
      <c r="I44" s="7"/>
    </row>
    <row r="45" spans="1:9" s="3" customFormat="1" ht="14.25" x14ac:dyDescent="0.2">
      <c r="B45" s="44" t="s">
        <v>71</v>
      </c>
      <c r="C45" s="45">
        <f>SUM(C7-C30)</f>
        <v>21341.199999999721</v>
      </c>
      <c r="D45" s="45">
        <f>SUM(D7-D30)</f>
        <v>-483718.19999999925</v>
      </c>
      <c r="E45" s="45">
        <f>SUM(E7-E30)</f>
        <v>-184091.40000000002</v>
      </c>
      <c r="F45" s="46"/>
      <c r="G45" s="42"/>
      <c r="H45" s="42"/>
    </row>
    <row r="46" spans="1:9" s="2" customFormat="1" ht="20.45" customHeight="1" x14ac:dyDescent="0.2">
      <c r="B46" s="44" t="s">
        <v>70</v>
      </c>
      <c r="C46" s="45">
        <v>425000</v>
      </c>
      <c r="D46" s="45"/>
      <c r="E46" s="45"/>
      <c r="F46" s="46"/>
      <c r="G46" s="42"/>
      <c r="H46" s="42"/>
    </row>
    <row r="47" spans="1:9" x14ac:dyDescent="0.2">
      <c r="A47" s="7"/>
      <c r="B47" s="7"/>
      <c r="C47" s="18"/>
      <c r="D47" s="19"/>
      <c r="E47" s="19"/>
      <c r="F47" s="11"/>
      <c r="G47" s="7"/>
      <c r="H47" s="7"/>
      <c r="I47" s="7"/>
    </row>
    <row r="48" spans="1:9" x14ac:dyDescent="0.2">
      <c r="A48" s="7"/>
      <c r="B48" s="7"/>
      <c r="C48" s="8"/>
      <c r="D48" s="8"/>
      <c r="E48" s="8"/>
      <c r="F48" s="11"/>
      <c r="G48" s="7"/>
      <c r="H48" s="7"/>
      <c r="I48" s="7"/>
    </row>
    <row r="49" spans="1:9" x14ac:dyDescent="0.2">
      <c r="A49" s="7"/>
      <c r="B49" s="7"/>
      <c r="C49" s="17"/>
      <c r="D49" s="7"/>
      <c r="E49" s="7"/>
      <c r="F49" s="11"/>
      <c r="G49" s="7"/>
      <c r="H49" s="7"/>
      <c r="I49" s="7"/>
    </row>
    <row r="50" spans="1:9" x14ac:dyDescent="0.2">
      <c r="A50" s="7"/>
      <c r="B50" s="7"/>
      <c r="C50" s="17"/>
      <c r="D50" s="7"/>
      <c r="E50" s="7"/>
      <c r="F50" s="11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11"/>
      <c r="G51" s="7"/>
      <c r="H51" s="7"/>
      <c r="I51" s="7"/>
    </row>
    <row r="52" spans="1:9" x14ac:dyDescent="0.2">
      <c r="A52" s="7"/>
      <c r="B52" s="7"/>
      <c r="C52" s="7"/>
      <c r="D52" s="7"/>
      <c r="E52" s="7"/>
      <c r="F52" s="11"/>
      <c r="G52" s="7"/>
      <c r="H52" s="7"/>
      <c r="I52" s="7"/>
    </row>
  </sheetData>
  <sheetProtection formatCells="0" formatColumns="0" formatRows="0" insertColumns="0" insertRows="0" deleteColumns="0" deleteRows="0"/>
  <mergeCells count="9">
    <mergeCell ref="A23:B23"/>
    <mergeCell ref="A1:H1"/>
    <mergeCell ref="A2:H2"/>
    <mergeCell ref="A4:A5"/>
    <mergeCell ref="B4:B5"/>
    <mergeCell ref="C4:C5"/>
    <mergeCell ref="D4:F4"/>
    <mergeCell ref="G4:G5"/>
    <mergeCell ref="H4:H5"/>
  </mergeCells>
  <phoneticPr fontId="0" type="noConversion"/>
  <pageMargins left="0.39370078740157483" right="0" top="0.39370078740157483" bottom="0.39370078740157483" header="0.19685039370078741" footer="0.19685039370078741"/>
  <pageSetup paperSize="9" scale="72" fitToHeight="3" orientation="portrait" r:id="rId1"/>
  <headerFooter alignWithMargins="0">
    <oddFooter>&amp;CСтраница  &amp;P из &amp;N</oddFooter>
  </headerFooter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факт.доходы, расходы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FAdmin</cp:lastModifiedBy>
  <cp:lastPrinted>2023-03-09T08:32:36Z</cp:lastPrinted>
  <dcterms:created xsi:type="dcterms:W3CDTF">2016-04-19T14:49:49Z</dcterms:created>
  <dcterms:modified xsi:type="dcterms:W3CDTF">2023-03-09T08:33:16Z</dcterms:modified>
</cp:coreProperties>
</file>