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Аналитика\по 2023 году\Исполнение бюджета\01.10.2023\"/>
    </mc:Choice>
  </mc:AlternateContent>
  <bookViews>
    <workbookView xWindow="-120" yWindow="-120" windowWidth="24240" windowHeight="13140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1" l="1"/>
  <c r="C74" i="1" l="1"/>
  <c r="E37" i="1" l="1"/>
  <c r="E4" i="1" l="1"/>
  <c r="B88" i="1" l="1"/>
  <c r="F28" i="1" l="1"/>
  <c r="F27" i="1"/>
  <c r="F26" i="1"/>
  <c r="F25" i="1"/>
  <c r="F24" i="1"/>
  <c r="F23" i="1"/>
  <c r="F22" i="1"/>
  <c r="F21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D24" i="1"/>
  <c r="D23" i="1"/>
  <c r="D22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C20" i="1"/>
  <c r="E52" i="1" l="1"/>
  <c r="C52" i="1"/>
  <c r="B52" i="1"/>
  <c r="F53" i="1"/>
  <c r="D53" i="1"/>
  <c r="E20" i="1" l="1"/>
  <c r="F20" i="1" s="1"/>
  <c r="E67" i="1" l="1"/>
  <c r="B84" i="1" l="1"/>
  <c r="B67" i="1" l="1"/>
  <c r="C67" i="1"/>
  <c r="B20" i="1" l="1"/>
  <c r="D20" i="1" s="1"/>
  <c r="D78" i="1" l="1"/>
  <c r="D54" i="1"/>
  <c r="D55" i="1"/>
  <c r="D56" i="1"/>
  <c r="D57" i="1"/>
  <c r="D58" i="1"/>
  <c r="D52" i="1" l="1"/>
  <c r="F38" i="1"/>
  <c r="F39" i="1"/>
  <c r="F40" i="1"/>
  <c r="F41" i="1"/>
  <c r="F42" i="1"/>
  <c r="F43" i="1"/>
  <c r="F44" i="1"/>
  <c r="F45" i="1"/>
  <c r="F46" i="1"/>
  <c r="F47" i="1"/>
  <c r="F49" i="1"/>
  <c r="F50" i="1"/>
  <c r="F51" i="1"/>
  <c r="F54" i="1"/>
  <c r="F55" i="1"/>
  <c r="F56" i="1"/>
  <c r="F57" i="1"/>
  <c r="F58" i="1"/>
  <c r="F60" i="1"/>
  <c r="F61" i="1"/>
  <c r="F62" i="1"/>
  <c r="F63" i="1"/>
  <c r="F64" i="1"/>
  <c r="F66" i="1"/>
  <c r="F68" i="1"/>
  <c r="F69" i="1"/>
  <c r="F70" i="1"/>
  <c r="F71" i="1"/>
  <c r="F72" i="1"/>
  <c r="F73" i="1"/>
  <c r="F75" i="1"/>
  <c r="F76" i="1"/>
  <c r="F78" i="1"/>
  <c r="F80" i="1"/>
  <c r="F81" i="1"/>
  <c r="F82" i="1"/>
  <c r="F83" i="1"/>
  <c r="F85" i="1"/>
  <c r="F86" i="1"/>
  <c r="F87" i="1"/>
  <c r="F89" i="1"/>
  <c r="F90" i="1"/>
  <c r="F91" i="1"/>
  <c r="F93" i="1"/>
  <c r="B37" i="1" l="1"/>
  <c r="C37" i="1"/>
  <c r="B65" i="1" l="1"/>
  <c r="B77" i="1" l="1"/>
  <c r="B59" i="1"/>
  <c r="E29" i="1" l="1"/>
  <c r="E65" i="1" l="1"/>
  <c r="E48" i="1"/>
  <c r="E92" i="1" l="1"/>
  <c r="E88" i="1"/>
  <c r="E84" i="1"/>
  <c r="E77" i="1"/>
  <c r="E79" i="1"/>
  <c r="E74" i="1"/>
  <c r="E59" i="1"/>
  <c r="F52" i="1"/>
  <c r="C92" i="1"/>
  <c r="B92" i="1"/>
  <c r="C88" i="1"/>
  <c r="C84" i="1"/>
  <c r="C79" i="1"/>
  <c r="B79" i="1"/>
  <c r="D82" i="1"/>
  <c r="D85" i="1"/>
  <c r="D86" i="1"/>
  <c r="C77" i="1"/>
  <c r="B74" i="1"/>
  <c r="C65" i="1"/>
  <c r="F65" i="1" s="1"/>
  <c r="C59" i="1"/>
  <c r="C48" i="1"/>
  <c r="F48" i="1" s="1"/>
  <c r="B48" i="1"/>
  <c r="E94" i="1" l="1"/>
  <c r="C94" i="1"/>
  <c r="F79" i="1"/>
  <c r="F77" i="1"/>
  <c r="D77" i="1"/>
  <c r="F59" i="1"/>
  <c r="F84" i="1"/>
  <c r="F67" i="1"/>
  <c r="F92" i="1"/>
  <c r="F74" i="1"/>
  <c r="F88" i="1"/>
  <c r="D84" i="1"/>
  <c r="F94" i="1" l="1"/>
  <c r="B4" i="1"/>
  <c r="C4" i="1"/>
  <c r="F4" i="1" l="1"/>
  <c r="D4" i="1"/>
  <c r="C29" i="1"/>
  <c r="B94" i="1"/>
  <c r="D49" i="1"/>
  <c r="F37" i="1"/>
  <c r="F29" i="1" l="1"/>
  <c r="D93" i="1"/>
  <c r="D92" i="1"/>
  <c r="D91" i="1"/>
  <c r="D89" i="1"/>
  <c r="D88" i="1"/>
  <c r="D87" i="1"/>
  <c r="D81" i="1"/>
  <c r="D80" i="1"/>
  <c r="D79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2" i="1"/>
  <c r="D61" i="1"/>
  <c r="D60" i="1"/>
  <c r="D59" i="1"/>
  <c r="D51" i="1"/>
  <c r="D50" i="1"/>
  <c r="D48" i="1"/>
  <c r="D44" i="1"/>
  <c r="D43" i="1"/>
  <c r="D41" i="1"/>
  <c r="D40" i="1"/>
  <c r="D39" i="1"/>
  <c r="D38" i="1"/>
  <c r="D37" i="1"/>
  <c r="D94" i="1" l="1"/>
  <c r="B29" i="1"/>
  <c r="D29" i="1" s="1"/>
</calcChain>
</file>

<file path=xl/sharedStrings.xml><?xml version="1.0" encoding="utf-8"?>
<sst xmlns="http://schemas.openxmlformats.org/spreadsheetml/2006/main" count="97" uniqueCount="92">
  <si>
    <t>% исполнения</t>
  </si>
  <si>
    <t>ИТОГО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</si>
  <si>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</si>
  <si>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</si>
  <si>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</si>
  <si>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</si>
  <si>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</si>
  <si>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</si>
  <si>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</si>
  <si>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</si>
  <si>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</si>
  <si>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</si>
  <si>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</si>
  <si>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</si>
  <si>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</si>
  <si>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</si>
  <si>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</si>
  <si>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</si>
  <si>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</si>
  <si>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</si>
  <si>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</si>
  <si>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</si>
  <si>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</si>
  <si>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</si>
  <si>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</si>
  <si>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</si>
  <si>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</si>
  <si>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</si>
  <si>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</si>
  <si>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</si>
  <si>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</si>
  <si>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</si>
  <si>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</si>
  <si>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</si>
  <si>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</si>
  <si>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</si>
  <si>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</si>
  <si>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</si>
  <si>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</si>
  <si>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</si>
  <si>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</si>
  <si>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</si>
  <si>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</si>
  <si>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</si>
  <si>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</si>
  <si>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</si>
  <si>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</si>
  <si>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</si>
  <si>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</si>
  <si>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</si>
  <si>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</si>
  <si>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</si>
  <si>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</si>
  <si>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</si>
  <si>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</si>
  <si>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</si>
  <si>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</si>
  <si>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</si>
  <si>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</si>
  <si>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</si>
  <si>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</si>
  <si>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</si>
  <si>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</si>
  <si>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</si>
  <si>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</si>
  <si>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</si>
  <si>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</si>
  <si>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</si>
  <si>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</si>
  <si>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</si>
  <si>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</si>
  <si>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</si>
  <si>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</si>
  <si>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</si>
  <si>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</si>
  <si>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</si>
  <si>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Доходы от приватизации имущества,находящегося в собственности городских округов, в части приватизации нефинансовых активов имущества казны</t>
  </si>
  <si>
    <t>Доходы от продажи квартир , находящихся  в  собственности городских округов</t>
  </si>
  <si>
    <t>Налоги на прибыль,доходы</t>
  </si>
  <si>
    <t xml:space="preserve">Обеспечение проведения выборов и референдумов
</t>
  </si>
  <si>
    <t>1.Доходы</t>
  </si>
  <si>
    <t>План на 2023 г.</t>
  </si>
  <si>
    <t>Отклонение 2023 от 2022</t>
  </si>
  <si>
    <t xml:space="preserve">                       Исполнение бюджета Орехово-Зуевского городского округа по доходам за 2023 г.  (тыс.руб.)</t>
  </si>
  <si>
    <t xml:space="preserve">                       Исполнение бюджета Орехово-Зуевского городского округа по расходам за 2023 г. (тыс.руб.)</t>
  </si>
  <si>
    <t>Прочие безвозмездные поступления</t>
  </si>
  <si>
    <t>Водное хозяйство</t>
  </si>
  <si>
    <t>Перечисление для возврата (зачета)</t>
  </si>
  <si>
    <t>Невыясненные поступления</t>
  </si>
  <si>
    <t>Фактически  исполнено на 01.10.2022г.</t>
  </si>
  <si>
    <t>Фактически  исполнено на 01.10.2023 г.</t>
  </si>
  <si>
    <t xml:space="preserve">Фактически  исполнено на 01.10.2022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</si>
</sst>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0" xfId="0" applyFont="1" applyFill="1"/>
    <xf numFmtId="0" fontId="4" fillId="2" borderId="0" xfId="0" applyFont="1" applyFill="1"/>
    <xf numFmtId="4" fontId="2" fillId="2" borderId="0" xfId="0" applyNumberFormat="1" applyFont="1" applyFill="1"/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topLeftCell="A7" zoomScale="91" zoomScaleNormal="91" workbookViewId="0">
      <selection activeCell="C5" sqref="C5"/>
    </sheetView>
  </sheetViews>
  <sheetFormatPr defaultColWidth="9.140625" defaultRowHeight="15.75" x14ac:dyDescent="0.25"/>
  <cols>
    <col min="1" max="1" width="53.140625" style="6" customWidth="1"/>
    <col min="2" max="2" width="20.28515625" style="6" customWidth="1"/>
    <col min="3" max="3" width="21.28515625" style="6" customWidth="1"/>
    <col min="4" max="4" width="14.7109375" style="6" customWidth="1"/>
    <col min="5" max="5" width="19.85546875" style="6" customWidth="1"/>
    <col min="6" max="6" width="18.85546875" style="6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29" t="s">
        <v>83</v>
      </c>
      <c r="B1" s="29"/>
      <c r="C1" s="29"/>
      <c r="D1" s="29"/>
      <c r="E1" s="29"/>
      <c r="F1" s="29"/>
    </row>
    <row r="2" spans="1:8" ht="30" customHeight="1" x14ac:dyDescent="0.25">
      <c r="A2" s="30"/>
      <c r="B2" s="32" t="s">
        <v>81</v>
      </c>
      <c r="C2" s="34" t="s">
        <v>90</v>
      </c>
      <c r="D2" s="32" t="s">
        <v>0</v>
      </c>
      <c r="E2" s="36" t="s">
        <v>91</v>
      </c>
      <c r="F2" s="38" t="s">
        <v>82</v>
      </c>
    </row>
    <row r="3" spans="1:8" ht="30" customHeight="1" x14ac:dyDescent="0.25">
      <c r="A3" s="31"/>
      <c r="B3" s="33"/>
      <c r="C3" s="35"/>
      <c r="D3" s="33"/>
      <c r="E3" s="37"/>
      <c r="F3" s="39"/>
    </row>
    <row r="4" spans="1:8" s="2" customFormat="1" x14ac:dyDescent="0.25">
      <c r="A4" s="21" t="s">
        <v>80</v>
      </c>
      <c r="B4" s="18">
        <f>SUM(B5:B18)</f>
        <v>6380022.1000000006</v>
      </c>
      <c r="C4" s="18">
        <f>SUM(C5:C18)</f>
        <v>4592762.3000000007</v>
      </c>
      <c r="D4" s="18">
        <f>C4/B4*100</f>
        <v>71.986620547913148</v>
      </c>
      <c r="E4" s="18">
        <f>SUM(E5:E18)+E19</f>
        <v>3803340.3</v>
      </c>
      <c r="F4" s="26">
        <f>C4-E4</f>
        <v>789422.00000000093</v>
      </c>
    </row>
    <row r="5" spans="1:8" x14ac:dyDescent="0.25">
      <c r="A5" s="22" t="s">
        <v>78</v>
      </c>
      <c r="B5" s="17">
        <v>4759101.9000000004</v>
      </c>
      <c r="C5" s="17">
        <v>3504938.2</v>
      </c>
      <c r="D5" s="18">
        <f t="shared" ref="D5:D29" si="0">C5/B5*100</f>
        <v>73.647050927823159</v>
      </c>
      <c r="E5" s="17">
        <v>2796140.8</v>
      </c>
      <c r="F5" s="26">
        <f t="shared" ref="F5:F29" si="1">C5-E5</f>
        <v>708797.40000000037</v>
      </c>
      <c r="H5" s="3"/>
    </row>
    <row r="6" spans="1:8" ht="31.5" x14ac:dyDescent="0.25">
      <c r="A6" s="22" t="s">
        <v>2</v>
      </c>
      <c r="B6" s="17">
        <v>84130</v>
      </c>
      <c r="C6" s="17">
        <v>62420.6</v>
      </c>
      <c r="D6" s="18">
        <f t="shared" si="0"/>
        <v>74.195411862593602</v>
      </c>
      <c r="E6" s="17">
        <v>64957.2</v>
      </c>
      <c r="F6" s="26">
        <f t="shared" si="1"/>
        <v>-2536.5999999999985</v>
      </c>
    </row>
    <row r="7" spans="1:8" x14ac:dyDescent="0.25">
      <c r="A7" s="22" t="s">
        <v>3</v>
      </c>
      <c r="B7" s="17">
        <v>647450</v>
      </c>
      <c r="C7" s="17">
        <v>427706.4</v>
      </c>
      <c r="D7" s="18">
        <f t="shared" si="0"/>
        <v>66.060143640435555</v>
      </c>
      <c r="E7" s="17">
        <v>437364.9</v>
      </c>
      <c r="F7" s="26">
        <f t="shared" si="1"/>
        <v>-9658.5</v>
      </c>
    </row>
    <row r="8" spans="1:8" x14ac:dyDescent="0.25">
      <c r="A8" s="22" t="s">
        <v>4</v>
      </c>
      <c r="B8" s="17">
        <v>400430</v>
      </c>
      <c r="C8" s="17">
        <v>157618</v>
      </c>
      <c r="D8" s="18">
        <f t="shared" si="0"/>
        <v>39.362185650425793</v>
      </c>
      <c r="E8" s="17">
        <v>171809.2</v>
      </c>
      <c r="F8" s="26">
        <f t="shared" si="1"/>
        <v>-14191.200000000012</v>
      </c>
    </row>
    <row r="9" spans="1:8" x14ac:dyDescent="0.25">
      <c r="A9" s="22" t="s">
        <v>5</v>
      </c>
      <c r="B9" s="17">
        <v>39080</v>
      </c>
      <c r="C9" s="17">
        <v>28167.9</v>
      </c>
      <c r="D9" s="18">
        <f t="shared" si="0"/>
        <v>72.077533265097244</v>
      </c>
      <c r="E9" s="17">
        <v>28383.599999999999</v>
      </c>
      <c r="F9" s="26">
        <f t="shared" si="1"/>
        <v>-215.69999999999709</v>
      </c>
    </row>
    <row r="10" spans="1:8" ht="47.25" x14ac:dyDescent="0.25">
      <c r="A10" s="22" t="s">
        <v>6</v>
      </c>
      <c r="B10" s="17">
        <v>230200.7</v>
      </c>
      <c r="C10" s="17">
        <v>189957.5</v>
      </c>
      <c r="D10" s="18">
        <f t="shared" si="0"/>
        <v>82.51821128258949</v>
      </c>
      <c r="E10" s="17">
        <v>184112.1</v>
      </c>
      <c r="F10" s="26">
        <f t="shared" si="1"/>
        <v>5845.3999999999942</v>
      </c>
    </row>
    <row r="11" spans="1:8" ht="31.5" x14ac:dyDescent="0.25">
      <c r="A11" s="22" t="s">
        <v>7</v>
      </c>
      <c r="B11" s="17">
        <v>9748.5</v>
      </c>
      <c r="C11" s="17">
        <v>9745.2999999999993</v>
      </c>
      <c r="D11" s="18">
        <f t="shared" si="0"/>
        <v>99.967174437092879</v>
      </c>
      <c r="E11" s="17">
        <v>4010.3</v>
      </c>
      <c r="F11" s="26">
        <f t="shared" si="1"/>
        <v>5734.9999999999991</v>
      </c>
    </row>
    <row r="12" spans="1:8" ht="31.5" x14ac:dyDescent="0.25">
      <c r="A12" s="22" t="s">
        <v>8</v>
      </c>
      <c r="B12" s="17">
        <v>8531.7000000000007</v>
      </c>
      <c r="C12" s="17">
        <v>8868.9</v>
      </c>
      <c r="D12" s="18">
        <f t="shared" si="0"/>
        <v>103.9523189985583</v>
      </c>
      <c r="E12" s="17">
        <v>3789.8</v>
      </c>
      <c r="F12" s="26">
        <f t="shared" si="1"/>
        <v>5079.0999999999995</v>
      </c>
    </row>
    <row r="13" spans="1:8" ht="31.5" x14ac:dyDescent="0.25">
      <c r="A13" s="22" t="s">
        <v>77</v>
      </c>
      <c r="B13" s="17">
        <v>1574</v>
      </c>
      <c r="C13" s="17">
        <v>536</v>
      </c>
      <c r="D13" s="18">
        <f t="shared" si="0"/>
        <v>34.053367217280808</v>
      </c>
      <c r="E13" s="17">
        <v>2586.8000000000002</v>
      </c>
      <c r="F13" s="26">
        <f t="shared" si="1"/>
        <v>-2050.8000000000002</v>
      </c>
    </row>
    <row r="14" spans="1:8" ht="47.25" x14ac:dyDescent="0.25">
      <c r="A14" s="22" t="s">
        <v>9</v>
      </c>
      <c r="B14" s="17">
        <v>56000</v>
      </c>
      <c r="C14" s="17">
        <v>60115.4</v>
      </c>
      <c r="D14" s="18">
        <f t="shared" si="0"/>
        <v>107.34892857142857</v>
      </c>
      <c r="E14" s="17">
        <v>9575.2999999999993</v>
      </c>
      <c r="F14" s="26">
        <f t="shared" si="1"/>
        <v>50540.100000000006</v>
      </c>
    </row>
    <row r="15" spans="1:8" ht="78.75" x14ac:dyDescent="0.25">
      <c r="A15" s="22" t="s">
        <v>10</v>
      </c>
      <c r="B15" s="17">
        <v>53000</v>
      </c>
      <c r="C15" s="17">
        <v>57912.4</v>
      </c>
      <c r="D15" s="18">
        <f t="shared" si="0"/>
        <v>109.26867924528302</v>
      </c>
      <c r="E15" s="17">
        <v>29690</v>
      </c>
      <c r="F15" s="26">
        <f t="shared" si="1"/>
        <v>28222.400000000001</v>
      </c>
    </row>
    <row r="16" spans="1:8" ht="63" x14ac:dyDescent="0.25">
      <c r="A16" s="22" t="s">
        <v>76</v>
      </c>
      <c r="B16" s="17">
        <v>20525</v>
      </c>
      <c r="C16" s="17">
        <v>20007.7</v>
      </c>
      <c r="D16" s="18">
        <f t="shared" si="0"/>
        <v>97.479658952496962</v>
      </c>
      <c r="E16" s="17">
        <v>29528.6</v>
      </c>
      <c r="F16" s="26">
        <f t="shared" si="1"/>
        <v>-9520.8999999999978</v>
      </c>
    </row>
    <row r="17" spans="1:6" ht="47.25" x14ac:dyDescent="0.25">
      <c r="A17" s="22" t="s">
        <v>11</v>
      </c>
      <c r="B17" s="17">
        <v>50000</v>
      </c>
      <c r="C17" s="17">
        <v>47191.199999999997</v>
      </c>
      <c r="D17" s="18">
        <f t="shared" si="0"/>
        <v>94.382400000000004</v>
      </c>
      <c r="E17" s="17">
        <v>27404</v>
      </c>
      <c r="F17" s="26">
        <f t="shared" si="1"/>
        <v>19787.199999999997</v>
      </c>
    </row>
    <row r="18" spans="1:6" x14ac:dyDescent="0.25">
      <c r="A18" s="22" t="s">
        <v>12</v>
      </c>
      <c r="B18" s="17">
        <v>20250.3</v>
      </c>
      <c r="C18" s="17">
        <v>17576.8</v>
      </c>
      <c r="D18" s="18">
        <f t="shared" si="0"/>
        <v>86.79772645343526</v>
      </c>
      <c r="E18" s="17">
        <v>13987.7</v>
      </c>
      <c r="F18" s="26">
        <f t="shared" si="1"/>
        <v>3589.0999999999985</v>
      </c>
    </row>
    <row r="19" spans="1:6" x14ac:dyDescent="0.25">
      <c r="A19" s="22" t="s">
        <v>88</v>
      </c>
      <c r="B19" s="17"/>
      <c r="C19" s="17"/>
      <c r="D19" s="18"/>
      <c r="E19" s="17"/>
      <c r="F19" s="26"/>
    </row>
    <row r="20" spans="1:6" s="2" customFormat="1" x14ac:dyDescent="0.25">
      <c r="A20" s="21" t="s">
        <v>13</v>
      </c>
      <c r="B20" s="18">
        <f>SUM(B21:B27)</f>
        <v>8749799</v>
      </c>
      <c r="C20" s="18">
        <f>SUM(C21:C28)</f>
        <v>5578463.1000000006</v>
      </c>
      <c r="D20" s="18">
        <f t="shared" si="0"/>
        <v>63.755328550975868</v>
      </c>
      <c r="E20" s="18">
        <f>SUM(E21:E28)</f>
        <v>4975712.3</v>
      </c>
      <c r="F20" s="26">
        <f t="shared" si="1"/>
        <v>602750.80000000075</v>
      </c>
    </row>
    <row r="21" spans="1:6" s="2" customFormat="1" ht="31.5" x14ac:dyDescent="0.25">
      <c r="A21" s="22" t="s">
        <v>14</v>
      </c>
      <c r="B21" s="18"/>
      <c r="C21" s="18"/>
      <c r="D21" s="18"/>
      <c r="E21" s="17">
        <v>12240.7</v>
      </c>
      <c r="F21" s="26">
        <f t="shared" si="1"/>
        <v>-12240.7</v>
      </c>
    </row>
    <row r="22" spans="1:6" s="2" customFormat="1" ht="31.5" x14ac:dyDescent="0.25">
      <c r="A22" s="22" t="s">
        <v>17</v>
      </c>
      <c r="B22" s="17">
        <v>5019565.4000000004</v>
      </c>
      <c r="C22" s="17">
        <v>2782833.9</v>
      </c>
      <c r="D22" s="18">
        <f t="shared" si="0"/>
        <v>55.43973787053357</v>
      </c>
      <c r="E22" s="17">
        <v>1831561.5</v>
      </c>
      <c r="F22" s="26">
        <f t="shared" si="1"/>
        <v>951272.39999999991</v>
      </c>
    </row>
    <row r="23" spans="1:6" ht="31.5" x14ac:dyDescent="0.25">
      <c r="A23" s="22" t="s">
        <v>15</v>
      </c>
      <c r="B23" s="17">
        <v>3595547.1</v>
      </c>
      <c r="C23" s="17">
        <v>2705438.9</v>
      </c>
      <c r="D23" s="18">
        <f t="shared" si="0"/>
        <v>75.244151300368173</v>
      </c>
      <c r="E23" s="17">
        <v>2901476.9</v>
      </c>
      <c r="F23" s="26">
        <f t="shared" si="1"/>
        <v>-196038</v>
      </c>
    </row>
    <row r="24" spans="1:6" x14ac:dyDescent="0.25">
      <c r="A24" s="22" t="s">
        <v>16</v>
      </c>
      <c r="B24" s="17">
        <v>122043.8</v>
      </c>
      <c r="C24" s="17">
        <v>120331.9</v>
      </c>
      <c r="D24" s="18">
        <f t="shared" si="0"/>
        <v>98.597306868517691</v>
      </c>
      <c r="E24" s="17">
        <v>219701.9</v>
      </c>
      <c r="F24" s="26">
        <f t="shared" si="1"/>
        <v>-99370</v>
      </c>
    </row>
    <row r="25" spans="1:6" x14ac:dyDescent="0.25">
      <c r="A25" s="22" t="s">
        <v>87</v>
      </c>
      <c r="B25" s="17"/>
      <c r="C25" s="17"/>
      <c r="D25" s="18"/>
      <c r="E25" s="17"/>
      <c r="F25" s="26">
        <f t="shared" si="1"/>
        <v>0</v>
      </c>
    </row>
    <row r="26" spans="1:6" x14ac:dyDescent="0.25">
      <c r="A26" s="22" t="s">
        <v>18</v>
      </c>
      <c r="B26" s="17">
        <v>12642.7</v>
      </c>
      <c r="C26" s="17">
        <v>16710.400000000001</v>
      </c>
      <c r="D26" s="18">
        <f t="shared" si="0"/>
        <v>132.17429821161619</v>
      </c>
      <c r="E26" s="17">
        <v>35527.5</v>
      </c>
      <c r="F26" s="26">
        <f t="shared" si="1"/>
        <v>-18817.099999999999</v>
      </c>
    </row>
    <row r="27" spans="1:6" x14ac:dyDescent="0.25">
      <c r="A27" s="22" t="s">
        <v>19</v>
      </c>
      <c r="B27" s="17"/>
      <c r="C27" s="17">
        <v>-46852</v>
      </c>
      <c r="D27" s="18"/>
      <c r="E27" s="17">
        <v>-24796.2</v>
      </c>
      <c r="F27" s="26">
        <f t="shared" si="1"/>
        <v>-22055.8</v>
      </c>
    </row>
    <row r="28" spans="1:6" x14ac:dyDescent="0.25">
      <c r="A28" s="23" t="s">
        <v>85</v>
      </c>
      <c r="B28" s="19"/>
      <c r="C28" s="19"/>
      <c r="D28" s="18"/>
      <c r="E28" s="19"/>
      <c r="F28" s="26">
        <f t="shared" si="1"/>
        <v>0</v>
      </c>
    </row>
    <row r="29" spans="1:6" s="2" customFormat="1" ht="16.5" thickBot="1" x14ac:dyDescent="0.3">
      <c r="A29" s="24" t="s">
        <v>1</v>
      </c>
      <c r="B29" s="20">
        <f>B4+B20</f>
        <v>15129821.100000001</v>
      </c>
      <c r="C29" s="20">
        <f>C4+C20</f>
        <v>10171225.400000002</v>
      </c>
      <c r="D29" s="20">
        <f t="shared" si="0"/>
        <v>67.226342815117633</v>
      </c>
      <c r="E29" s="20">
        <f>E20+E4</f>
        <v>8779052.5999999996</v>
      </c>
      <c r="F29" s="27">
        <f t="shared" si="1"/>
        <v>1392172.8000000026</v>
      </c>
    </row>
    <row r="30" spans="1:6" s="2" customFormat="1" x14ac:dyDescent="0.25">
      <c r="A30" s="4"/>
      <c r="B30" s="5"/>
      <c r="C30" s="5"/>
      <c r="D30" s="28"/>
      <c r="E30" s="28"/>
      <c r="F30" s="28"/>
    </row>
    <row r="31" spans="1:6" s="2" customFormat="1" x14ac:dyDescent="0.25">
      <c r="A31" s="4"/>
      <c r="B31" s="5"/>
      <c r="C31" s="5"/>
      <c r="D31" s="5"/>
      <c r="E31" s="5"/>
      <c r="F31" s="5"/>
    </row>
    <row r="33" spans="1:6" ht="21" thickBot="1" x14ac:dyDescent="0.3">
      <c r="A33" s="40" t="s">
        <v>84</v>
      </c>
      <c r="B33" s="40"/>
      <c r="C33" s="40"/>
      <c r="D33" s="40"/>
      <c r="E33" s="40"/>
      <c r="F33" s="40"/>
    </row>
    <row r="34" spans="1:6" ht="16.5" customHeight="1" x14ac:dyDescent="0.25">
      <c r="A34" s="41"/>
      <c r="B34" s="43" t="s">
        <v>81</v>
      </c>
      <c r="C34" s="43" t="s">
        <v>90</v>
      </c>
      <c r="D34" s="43" t="s">
        <v>0</v>
      </c>
      <c r="E34" s="43" t="s">
        <v>89</v>
      </c>
      <c r="F34" s="45" t="s">
        <v>82</v>
      </c>
    </row>
    <row r="35" spans="1:6" ht="44.45" customHeight="1" x14ac:dyDescent="0.25">
      <c r="A35" s="42"/>
      <c r="B35" s="44"/>
      <c r="C35" s="44"/>
      <c r="D35" s="44"/>
      <c r="E35" s="44"/>
      <c r="F35" s="46"/>
    </row>
    <row r="36" spans="1:6" x14ac:dyDescent="0.25">
      <c r="A36" s="8" t="s">
        <v>75</v>
      </c>
      <c r="B36" s="9"/>
      <c r="C36" s="9"/>
      <c r="D36" s="9"/>
      <c r="E36" s="9"/>
      <c r="F36" s="14"/>
    </row>
    <row r="37" spans="1:6" x14ac:dyDescent="0.25">
      <c r="A37" s="8" t="s">
        <v>20</v>
      </c>
      <c r="B37" s="10">
        <f>B38+B39+B40+B41+B43+B44+B42</f>
        <v>1149506</v>
      </c>
      <c r="C37" s="10">
        <f>C38+C39+C40+C41+C43+C44+C42</f>
        <v>661458.1</v>
      </c>
      <c r="D37" s="10">
        <f>(C37/B37)*100</f>
        <v>57.542814043597858</v>
      </c>
      <c r="E37" s="10">
        <f>E38+E39+E40+E41+E43+E44+E42</f>
        <v>666057.70000000007</v>
      </c>
      <c r="F37" s="15">
        <f>C37-E37</f>
        <v>-4599.6000000000931</v>
      </c>
    </row>
    <row r="38" spans="1:6" ht="47.25" x14ac:dyDescent="0.25">
      <c r="A38" s="25" t="s">
        <v>21</v>
      </c>
      <c r="B38" s="7">
        <v>2464.6999999999998</v>
      </c>
      <c r="C38" s="7">
        <v>2108.1</v>
      </c>
      <c r="D38" s="10">
        <f t="shared" ref="D38:D94" si="2">(C38/B38)*100</f>
        <v>85.53170771290624</v>
      </c>
      <c r="E38" s="7">
        <v>1690.4</v>
      </c>
      <c r="F38" s="15">
        <f t="shared" ref="F38:F93" si="3">C38-E38</f>
        <v>417.69999999999982</v>
      </c>
    </row>
    <row r="39" spans="1:6" ht="63" x14ac:dyDescent="0.25">
      <c r="A39" s="25" t="s">
        <v>22</v>
      </c>
      <c r="B39" s="7">
        <v>5942.7</v>
      </c>
      <c r="C39" s="7">
        <v>4121.5</v>
      </c>
      <c r="D39" s="10">
        <f t="shared" si="2"/>
        <v>69.353997341275857</v>
      </c>
      <c r="E39" s="7">
        <v>4471.3999999999996</v>
      </c>
      <c r="F39" s="15">
        <f t="shared" si="3"/>
        <v>-349.89999999999964</v>
      </c>
    </row>
    <row r="40" spans="1:6" ht="63" x14ac:dyDescent="0.25">
      <c r="A40" s="25" t="s">
        <v>23</v>
      </c>
      <c r="B40" s="7">
        <v>304431</v>
      </c>
      <c r="C40" s="7">
        <v>197089.3</v>
      </c>
      <c r="D40" s="10">
        <f t="shared" si="2"/>
        <v>64.740220279800681</v>
      </c>
      <c r="E40" s="7">
        <v>189832.3</v>
      </c>
      <c r="F40" s="15">
        <f t="shared" si="3"/>
        <v>7257</v>
      </c>
    </row>
    <row r="41" spans="1:6" ht="47.25" x14ac:dyDescent="0.25">
      <c r="A41" s="25" t="s">
        <v>24</v>
      </c>
      <c r="B41" s="7">
        <v>47236.9</v>
      </c>
      <c r="C41" s="7">
        <v>30974.3</v>
      </c>
      <c r="D41" s="10">
        <f t="shared" si="2"/>
        <v>65.572253894730608</v>
      </c>
      <c r="E41" s="7">
        <v>29435.8</v>
      </c>
      <c r="F41" s="15">
        <f t="shared" si="3"/>
        <v>1538.5</v>
      </c>
    </row>
    <row r="42" spans="1:6" ht="18" customHeight="1" x14ac:dyDescent="0.25">
      <c r="A42" s="11" t="s">
        <v>79</v>
      </c>
      <c r="B42" s="7">
        <v>0</v>
      </c>
      <c r="C42" s="7">
        <v>0</v>
      </c>
      <c r="D42" s="10">
        <v>0</v>
      </c>
      <c r="E42" s="7">
        <v>2283.9</v>
      </c>
      <c r="F42" s="15">
        <f t="shared" si="3"/>
        <v>-2283.9</v>
      </c>
    </row>
    <row r="43" spans="1:6" x14ac:dyDescent="0.25">
      <c r="A43" s="25" t="s">
        <v>25</v>
      </c>
      <c r="B43" s="7">
        <v>804.8</v>
      </c>
      <c r="C43" s="7">
        <v>0</v>
      </c>
      <c r="D43" s="10">
        <f t="shared" si="2"/>
        <v>0</v>
      </c>
      <c r="E43" s="7">
        <v>0</v>
      </c>
      <c r="F43" s="15">
        <f t="shared" si="3"/>
        <v>0</v>
      </c>
    </row>
    <row r="44" spans="1:6" x14ac:dyDescent="0.25">
      <c r="A44" s="25" t="s">
        <v>26</v>
      </c>
      <c r="B44" s="7">
        <v>788625.9</v>
      </c>
      <c r="C44" s="7">
        <v>427164.9</v>
      </c>
      <c r="D44" s="10">
        <f t="shared" si="2"/>
        <v>54.165720400509286</v>
      </c>
      <c r="E44" s="7">
        <v>438343.9</v>
      </c>
      <c r="F44" s="15">
        <f t="shared" si="3"/>
        <v>-11179</v>
      </c>
    </row>
    <row r="45" spans="1:6" hidden="1" x14ac:dyDescent="0.25">
      <c r="A45" s="8" t="s">
        <v>27</v>
      </c>
      <c r="B45" s="10">
        <v>0</v>
      </c>
      <c r="C45" s="10">
        <v>0</v>
      </c>
      <c r="D45" s="10">
        <v>0</v>
      </c>
      <c r="E45" s="10"/>
      <c r="F45" s="15">
        <f t="shared" si="3"/>
        <v>0</v>
      </c>
    </row>
    <row r="46" spans="1:6" hidden="1" x14ac:dyDescent="0.25">
      <c r="A46" s="25" t="s">
        <v>28</v>
      </c>
      <c r="B46" s="7">
        <v>0</v>
      </c>
      <c r="C46" s="7">
        <v>0</v>
      </c>
      <c r="D46" s="7">
        <v>0</v>
      </c>
      <c r="E46" s="7"/>
      <c r="F46" s="15">
        <f t="shared" si="3"/>
        <v>0</v>
      </c>
    </row>
    <row r="47" spans="1:6" hidden="1" x14ac:dyDescent="0.25">
      <c r="A47" s="25" t="s">
        <v>29</v>
      </c>
      <c r="B47" s="7">
        <v>0</v>
      </c>
      <c r="C47" s="7">
        <v>0</v>
      </c>
      <c r="D47" s="10">
        <v>0</v>
      </c>
      <c r="E47" s="7"/>
      <c r="F47" s="15">
        <f t="shared" si="3"/>
        <v>0</v>
      </c>
    </row>
    <row r="48" spans="1:6" ht="31.5" x14ac:dyDescent="0.25">
      <c r="A48" s="8" t="s">
        <v>30</v>
      </c>
      <c r="B48" s="10">
        <f>B49+B50+B51</f>
        <v>158375.9</v>
      </c>
      <c r="C48" s="10">
        <f>C49+C50+C51</f>
        <v>98882.6</v>
      </c>
      <c r="D48" s="10">
        <f t="shared" si="2"/>
        <v>62.435383161200662</v>
      </c>
      <c r="E48" s="10">
        <f>E49+E51+E50</f>
        <v>88073.999999999985</v>
      </c>
      <c r="F48" s="15">
        <f t="shared" si="3"/>
        <v>10808.60000000002</v>
      </c>
    </row>
    <row r="49" spans="1:6" x14ac:dyDescent="0.25">
      <c r="A49" s="25" t="s">
        <v>73</v>
      </c>
      <c r="B49" s="7">
        <v>3512.9</v>
      </c>
      <c r="C49" s="7">
        <v>2363.6</v>
      </c>
      <c r="D49" s="10">
        <f t="shared" si="2"/>
        <v>67.283441031626296</v>
      </c>
      <c r="E49" s="7">
        <v>50853.599999999999</v>
      </c>
      <c r="F49" s="15">
        <f t="shared" si="3"/>
        <v>-48490</v>
      </c>
    </row>
    <row r="50" spans="1:6" ht="47.25" x14ac:dyDescent="0.25">
      <c r="A50" s="25" t="s">
        <v>74</v>
      </c>
      <c r="B50" s="7">
        <v>96771.6</v>
      </c>
      <c r="C50" s="7">
        <v>59737</v>
      </c>
      <c r="D50" s="10">
        <f t="shared" si="2"/>
        <v>61.729887694323537</v>
      </c>
      <c r="E50" s="7">
        <v>4417.7</v>
      </c>
      <c r="F50" s="15">
        <f t="shared" si="3"/>
        <v>55319.3</v>
      </c>
    </row>
    <row r="51" spans="1:6" ht="31.5" x14ac:dyDescent="0.25">
      <c r="A51" s="25" t="s">
        <v>31</v>
      </c>
      <c r="B51" s="7">
        <v>58091.4</v>
      </c>
      <c r="C51" s="7">
        <v>36782</v>
      </c>
      <c r="D51" s="10">
        <f t="shared" si="2"/>
        <v>63.317461792967634</v>
      </c>
      <c r="E51" s="7">
        <v>32802.699999999997</v>
      </c>
      <c r="F51" s="15">
        <f t="shared" si="3"/>
        <v>3979.3000000000029</v>
      </c>
    </row>
    <row r="52" spans="1:6" x14ac:dyDescent="0.25">
      <c r="A52" s="8" t="s">
        <v>32</v>
      </c>
      <c r="B52" s="10">
        <f>B54+B55+B56+B57+B58+B53</f>
        <v>793523.19999999995</v>
      </c>
      <c r="C52" s="10">
        <f>C54+C55+C56+C57+C58+C53</f>
        <v>508575</v>
      </c>
      <c r="D52" s="10">
        <f t="shared" si="2"/>
        <v>64.09075374229765</v>
      </c>
      <c r="E52" s="10">
        <f>E54+E55+E56+E57+E58+E53</f>
        <v>399596.39999999997</v>
      </c>
      <c r="F52" s="15">
        <f t="shared" si="3"/>
        <v>108978.60000000003</v>
      </c>
    </row>
    <row r="53" spans="1:6" x14ac:dyDescent="0.25">
      <c r="A53" s="25" t="s">
        <v>33</v>
      </c>
      <c r="B53" s="7">
        <v>10068.6</v>
      </c>
      <c r="C53" s="7">
        <v>5613.3</v>
      </c>
      <c r="D53" s="10">
        <f t="shared" ref="D53" si="4">(C53/B53)*100</f>
        <v>55.750551218640133</v>
      </c>
      <c r="E53" s="7">
        <v>6514.5</v>
      </c>
      <c r="F53" s="15">
        <f t="shared" ref="F53" si="5">C53-E53</f>
        <v>-901.19999999999982</v>
      </c>
    </row>
    <row r="54" spans="1:6" x14ac:dyDescent="0.25">
      <c r="A54" s="25" t="s">
        <v>86</v>
      </c>
      <c r="B54" s="7">
        <v>297.3</v>
      </c>
      <c r="C54" s="7">
        <v>295.8</v>
      </c>
      <c r="D54" s="10">
        <f t="shared" si="2"/>
        <v>99.495459132189708</v>
      </c>
      <c r="E54" s="7">
        <v>0</v>
      </c>
      <c r="F54" s="15">
        <f t="shared" si="3"/>
        <v>295.8</v>
      </c>
    </row>
    <row r="55" spans="1:6" x14ac:dyDescent="0.25">
      <c r="A55" s="25" t="s">
        <v>34</v>
      </c>
      <c r="B55" s="7">
        <v>1296.7</v>
      </c>
      <c r="C55" s="7">
        <v>648.4</v>
      </c>
      <c r="D55" s="10">
        <f t="shared" si="2"/>
        <v>50.003855942006624</v>
      </c>
      <c r="E55" s="7">
        <v>395.8</v>
      </c>
      <c r="F55" s="15">
        <f t="shared" si="3"/>
        <v>252.59999999999997</v>
      </c>
    </row>
    <row r="56" spans="1:6" x14ac:dyDescent="0.25">
      <c r="A56" s="25" t="s">
        <v>35</v>
      </c>
      <c r="B56" s="7">
        <v>692440.1</v>
      </c>
      <c r="C56" s="7">
        <v>493364.9</v>
      </c>
      <c r="D56" s="10">
        <f t="shared" si="2"/>
        <v>71.250191893854804</v>
      </c>
      <c r="E56" s="7">
        <v>386207.5</v>
      </c>
      <c r="F56" s="15">
        <f t="shared" si="3"/>
        <v>107157.40000000002</v>
      </c>
    </row>
    <row r="57" spans="1:6" x14ac:dyDescent="0.25">
      <c r="A57" s="25" t="s">
        <v>36</v>
      </c>
      <c r="B57" s="7">
        <v>10825.5</v>
      </c>
      <c r="C57" s="7">
        <v>8009.3</v>
      </c>
      <c r="D57" s="10">
        <f t="shared" si="2"/>
        <v>73.985497205671791</v>
      </c>
      <c r="E57" s="7">
        <v>4920</v>
      </c>
      <c r="F57" s="15">
        <f t="shared" si="3"/>
        <v>3089.3</v>
      </c>
    </row>
    <row r="58" spans="1:6" ht="31.5" x14ac:dyDescent="0.25">
      <c r="A58" s="25" t="s">
        <v>37</v>
      </c>
      <c r="B58" s="7">
        <v>78595</v>
      </c>
      <c r="C58" s="7">
        <v>643.29999999999995</v>
      </c>
      <c r="D58" s="10">
        <f t="shared" si="2"/>
        <v>0.81849990457408228</v>
      </c>
      <c r="E58" s="7">
        <v>1558.6</v>
      </c>
      <c r="F58" s="15">
        <f t="shared" si="3"/>
        <v>-915.3</v>
      </c>
    </row>
    <row r="59" spans="1:6" x14ac:dyDescent="0.25">
      <c r="A59" s="8" t="s">
        <v>38</v>
      </c>
      <c r="B59" s="10">
        <f>B60+B61+B62+B63+B64</f>
        <v>2804632.4</v>
      </c>
      <c r="C59" s="10">
        <f>C60+C61+C62+C63+C64</f>
        <v>1432431</v>
      </c>
      <c r="D59" s="10">
        <f t="shared" si="2"/>
        <v>51.073752125233952</v>
      </c>
      <c r="E59" s="10">
        <f>E60+E61+E62+E63+E64</f>
        <v>1374127.6</v>
      </c>
      <c r="F59" s="15">
        <f t="shared" si="3"/>
        <v>58303.399999999907</v>
      </c>
    </row>
    <row r="60" spans="1:6" x14ac:dyDescent="0.25">
      <c r="A60" s="25" t="s">
        <v>39</v>
      </c>
      <c r="B60" s="7">
        <v>809773.2</v>
      </c>
      <c r="C60" s="7">
        <v>362254.8</v>
      </c>
      <c r="D60" s="10">
        <f t="shared" si="2"/>
        <v>44.735340710213677</v>
      </c>
      <c r="E60" s="7">
        <v>290486.5</v>
      </c>
      <c r="F60" s="15">
        <f t="shared" si="3"/>
        <v>71768.299999999988</v>
      </c>
    </row>
    <row r="61" spans="1:6" x14ac:dyDescent="0.25">
      <c r="A61" s="25" t="s">
        <v>40</v>
      </c>
      <c r="B61" s="7">
        <v>54687.7</v>
      </c>
      <c r="C61" s="7">
        <v>22561.3</v>
      </c>
      <c r="D61" s="10">
        <f t="shared" si="2"/>
        <v>41.254797696739857</v>
      </c>
      <c r="E61" s="7">
        <v>145665.9</v>
      </c>
      <c r="F61" s="15">
        <f t="shared" si="3"/>
        <v>-123104.59999999999</v>
      </c>
    </row>
    <row r="62" spans="1:6" x14ac:dyDescent="0.25">
      <c r="A62" s="25" t="s">
        <v>41</v>
      </c>
      <c r="B62" s="7">
        <v>1396375.9</v>
      </c>
      <c r="C62" s="7">
        <v>651359.1</v>
      </c>
      <c r="D62" s="10">
        <f t="shared" si="2"/>
        <v>46.646400872429837</v>
      </c>
      <c r="E62" s="7">
        <v>605958.1</v>
      </c>
      <c r="F62" s="15">
        <f t="shared" si="3"/>
        <v>45401</v>
      </c>
    </row>
    <row r="63" spans="1:6" ht="31.5" hidden="1" x14ac:dyDescent="0.25">
      <c r="A63" s="25" t="s">
        <v>42</v>
      </c>
      <c r="B63" s="7">
        <v>0</v>
      </c>
      <c r="C63" s="7">
        <v>0</v>
      </c>
      <c r="D63" s="10">
        <v>0</v>
      </c>
      <c r="E63" s="7">
        <v>0</v>
      </c>
      <c r="F63" s="15">
        <f t="shared" si="3"/>
        <v>0</v>
      </c>
    </row>
    <row r="64" spans="1:6" ht="31.5" x14ac:dyDescent="0.25">
      <c r="A64" s="25" t="s">
        <v>43</v>
      </c>
      <c r="B64" s="7">
        <v>543795.6</v>
      </c>
      <c r="C64" s="7">
        <v>396255.8</v>
      </c>
      <c r="D64" s="10">
        <f t="shared" si="2"/>
        <v>72.868518980293331</v>
      </c>
      <c r="E64" s="7">
        <v>332017.09999999998</v>
      </c>
      <c r="F64" s="15">
        <f t="shared" si="3"/>
        <v>64238.700000000012</v>
      </c>
    </row>
    <row r="65" spans="1:6" x14ac:dyDescent="0.25">
      <c r="A65" s="8" t="s">
        <v>44</v>
      </c>
      <c r="B65" s="10">
        <f>B66</f>
        <v>1099809.8</v>
      </c>
      <c r="C65" s="10">
        <f>C66</f>
        <v>692688.1</v>
      </c>
      <c r="D65" s="10">
        <f t="shared" si="2"/>
        <v>62.982535707537792</v>
      </c>
      <c r="E65" s="10">
        <f>E66</f>
        <v>264212.40000000002</v>
      </c>
      <c r="F65" s="15">
        <f t="shared" si="3"/>
        <v>428475.69999999995</v>
      </c>
    </row>
    <row r="66" spans="1:6" ht="31.5" x14ac:dyDescent="0.25">
      <c r="A66" s="25" t="s">
        <v>45</v>
      </c>
      <c r="B66" s="7">
        <v>1099809.8</v>
      </c>
      <c r="C66" s="7">
        <v>692688.1</v>
      </c>
      <c r="D66" s="10">
        <f t="shared" si="2"/>
        <v>62.982535707537792</v>
      </c>
      <c r="E66" s="7">
        <v>264212.40000000002</v>
      </c>
      <c r="F66" s="15">
        <f t="shared" si="3"/>
        <v>428475.69999999995</v>
      </c>
    </row>
    <row r="67" spans="1:6" x14ac:dyDescent="0.25">
      <c r="A67" s="8" t="s">
        <v>46</v>
      </c>
      <c r="B67" s="10">
        <f>B68+B69+B70+B71+B72+B73</f>
        <v>7464353.9999999991</v>
      </c>
      <c r="C67" s="10">
        <f>C68+C69+C70+C71+C72+C73</f>
        <v>4971633.0999999996</v>
      </c>
      <c r="D67" s="10">
        <f t="shared" si="2"/>
        <v>66.605001584865889</v>
      </c>
      <c r="E67" s="10">
        <f>E68+E69+E70+E71+E72+E73</f>
        <v>4446932.0999999996</v>
      </c>
      <c r="F67" s="15">
        <f t="shared" si="3"/>
        <v>524701</v>
      </c>
    </row>
    <row r="68" spans="1:6" x14ac:dyDescent="0.25">
      <c r="A68" s="25" t="s">
        <v>47</v>
      </c>
      <c r="B68" s="7">
        <v>1514428.8</v>
      </c>
      <c r="C68" s="7">
        <v>1079319.8</v>
      </c>
      <c r="D68" s="10">
        <f t="shared" si="2"/>
        <v>71.269101591306239</v>
      </c>
      <c r="E68" s="7">
        <v>1237235.6000000001</v>
      </c>
      <c r="F68" s="15">
        <f t="shared" si="3"/>
        <v>-157915.80000000005</v>
      </c>
    </row>
    <row r="69" spans="1:6" x14ac:dyDescent="0.25">
      <c r="A69" s="25" t="s">
        <v>48</v>
      </c>
      <c r="B69" s="7">
        <v>5373856.5999999996</v>
      </c>
      <c r="C69" s="7">
        <v>3487630.3</v>
      </c>
      <c r="D69" s="10">
        <f t="shared" si="2"/>
        <v>64.899950996087242</v>
      </c>
      <c r="E69" s="7">
        <v>2818361.1</v>
      </c>
      <c r="F69" s="15">
        <f t="shared" si="3"/>
        <v>669269.19999999972</v>
      </c>
    </row>
    <row r="70" spans="1:6" x14ac:dyDescent="0.25">
      <c r="A70" s="25" t="s">
        <v>49</v>
      </c>
      <c r="B70" s="7">
        <v>483456.8</v>
      </c>
      <c r="C70" s="7">
        <v>335363.8</v>
      </c>
      <c r="D70" s="10">
        <f t="shared" si="2"/>
        <v>69.367893884210545</v>
      </c>
      <c r="E70" s="7">
        <v>321549.90000000002</v>
      </c>
      <c r="F70" s="15">
        <f t="shared" si="3"/>
        <v>13813.899999999965</v>
      </c>
    </row>
    <row r="71" spans="1:6" ht="31.5" x14ac:dyDescent="0.25">
      <c r="A71" s="25" t="s">
        <v>50</v>
      </c>
      <c r="B71" s="7">
        <v>26889</v>
      </c>
      <c r="C71" s="7">
        <v>19169.3</v>
      </c>
      <c r="D71" s="10">
        <f t="shared" si="2"/>
        <v>71.290490535163073</v>
      </c>
      <c r="E71" s="7">
        <v>12842.3</v>
      </c>
      <c r="F71" s="15">
        <f t="shared" si="3"/>
        <v>6327</v>
      </c>
    </row>
    <row r="72" spans="1:6" x14ac:dyDescent="0.25">
      <c r="A72" s="25" t="s">
        <v>51</v>
      </c>
      <c r="B72" s="7">
        <v>4149.7</v>
      </c>
      <c r="C72" s="7">
        <v>3190.5</v>
      </c>
      <c r="D72" s="10">
        <f t="shared" si="2"/>
        <v>76.885076029592497</v>
      </c>
      <c r="E72" s="7">
        <v>34985.599999999999</v>
      </c>
      <c r="F72" s="15">
        <f t="shared" si="3"/>
        <v>-31795.1</v>
      </c>
    </row>
    <row r="73" spans="1:6" x14ac:dyDescent="0.25">
      <c r="A73" s="25" t="s">
        <v>52</v>
      </c>
      <c r="B73" s="7">
        <v>61573.1</v>
      </c>
      <c r="C73" s="7">
        <v>46959.4</v>
      </c>
      <c r="D73" s="10">
        <f t="shared" si="2"/>
        <v>76.266096720808278</v>
      </c>
      <c r="E73" s="7">
        <v>21957.599999999999</v>
      </c>
      <c r="F73" s="15">
        <f t="shared" si="3"/>
        <v>25001.800000000003</v>
      </c>
    </row>
    <row r="74" spans="1:6" x14ac:dyDescent="0.25">
      <c r="A74" s="8" t="s">
        <v>53</v>
      </c>
      <c r="B74" s="10">
        <f>B75+B76</f>
        <v>501213</v>
      </c>
      <c r="C74" s="10">
        <f>C75+C76</f>
        <v>322533</v>
      </c>
      <c r="D74" s="10">
        <f t="shared" si="2"/>
        <v>64.350485721639302</v>
      </c>
      <c r="E74" s="10">
        <f>E75+E76</f>
        <v>319119.2</v>
      </c>
      <c r="F74" s="15">
        <f t="shared" si="3"/>
        <v>3413.7999999999884</v>
      </c>
    </row>
    <row r="75" spans="1:6" x14ac:dyDescent="0.25">
      <c r="A75" s="25" t="s">
        <v>54</v>
      </c>
      <c r="B75" s="7">
        <v>478983.3</v>
      </c>
      <c r="C75" s="7">
        <v>308345.7</v>
      </c>
      <c r="D75" s="10">
        <f t="shared" si="2"/>
        <v>64.37504188559393</v>
      </c>
      <c r="E75" s="7">
        <v>305776.40000000002</v>
      </c>
      <c r="F75" s="15">
        <f t="shared" si="3"/>
        <v>2569.2999999999884</v>
      </c>
    </row>
    <row r="76" spans="1:6" ht="31.5" x14ac:dyDescent="0.25">
      <c r="A76" s="25" t="s">
        <v>55</v>
      </c>
      <c r="B76" s="7">
        <v>22229.7</v>
      </c>
      <c r="C76" s="7">
        <v>14187.3</v>
      </c>
      <c r="D76" s="10">
        <f t="shared" si="2"/>
        <v>63.821374107612783</v>
      </c>
      <c r="E76" s="7">
        <v>13342.8</v>
      </c>
      <c r="F76" s="15">
        <f t="shared" si="3"/>
        <v>844.5</v>
      </c>
    </row>
    <row r="77" spans="1:6" x14ac:dyDescent="0.25">
      <c r="A77" s="8" t="s">
        <v>56</v>
      </c>
      <c r="B77" s="10">
        <f>B78</f>
        <v>2700</v>
      </c>
      <c r="C77" s="10">
        <f>C78</f>
        <v>1680</v>
      </c>
      <c r="D77" s="10">
        <f t="shared" si="2"/>
        <v>62.222222222222221</v>
      </c>
      <c r="E77" s="10">
        <f>E78</f>
        <v>1320</v>
      </c>
      <c r="F77" s="15">
        <f t="shared" si="3"/>
        <v>360</v>
      </c>
    </row>
    <row r="78" spans="1:6" x14ac:dyDescent="0.25">
      <c r="A78" s="25" t="s">
        <v>57</v>
      </c>
      <c r="B78" s="7">
        <v>2700</v>
      </c>
      <c r="C78" s="7">
        <v>1680</v>
      </c>
      <c r="D78" s="10">
        <f t="shared" si="2"/>
        <v>62.222222222222221</v>
      </c>
      <c r="E78" s="7">
        <v>1320</v>
      </c>
      <c r="F78" s="15">
        <f t="shared" si="3"/>
        <v>360</v>
      </c>
    </row>
    <row r="79" spans="1:6" x14ac:dyDescent="0.25">
      <c r="A79" s="8" t="s">
        <v>58</v>
      </c>
      <c r="B79" s="10">
        <f>B80+B81+B82+B83</f>
        <v>244201.59999999998</v>
      </c>
      <c r="C79" s="10">
        <f>C80+C81+C82+C83</f>
        <v>174780.6</v>
      </c>
      <c r="D79" s="10">
        <f t="shared" si="2"/>
        <v>71.572258330821754</v>
      </c>
      <c r="E79" s="10">
        <f>E80+E81+E82+E83</f>
        <v>238303.09999999998</v>
      </c>
      <c r="F79" s="15">
        <f t="shared" si="3"/>
        <v>-63522.499999999971</v>
      </c>
    </row>
    <row r="80" spans="1:6" x14ac:dyDescent="0.25">
      <c r="A80" s="25" t="s">
        <v>59</v>
      </c>
      <c r="B80" s="7">
        <v>27431.8</v>
      </c>
      <c r="C80" s="7">
        <v>18273.8</v>
      </c>
      <c r="D80" s="10">
        <f t="shared" si="2"/>
        <v>66.615387980373143</v>
      </c>
      <c r="E80" s="7">
        <v>18400.900000000001</v>
      </c>
      <c r="F80" s="15">
        <f t="shared" si="3"/>
        <v>-127.10000000000218</v>
      </c>
    </row>
    <row r="81" spans="1:6" x14ac:dyDescent="0.25">
      <c r="A81" s="25" t="s">
        <v>71</v>
      </c>
      <c r="B81" s="7">
        <v>2430</v>
      </c>
      <c r="C81" s="7">
        <v>2369.6999999999998</v>
      </c>
      <c r="D81" s="10">
        <f t="shared" si="2"/>
        <v>97.518518518518519</v>
      </c>
      <c r="E81" s="7">
        <v>111892.4</v>
      </c>
      <c r="F81" s="15">
        <f t="shared" si="3"/>
        <v>-109522.7</v>
      </c>
    </row>
    <row r="82" spans="1:6" x14ac:dyDescent="0.25">
      <c r="A82" s="25" t="s">
        <v>60</v>
      </c>
      <c r="B82" s="7">
        <v>214339.8</v>
      </c>
      <c r="C82" s="7">
        <v>154137.1</v>
      </c>
      <c r="D82" s="10">
        <f t="shared" si="2"/>
        <v>71.912495952688218</v>
      </c>
      <c r="E82" s="7">
        <v>108009.8</v>
      </c>
      <c r="F82" s="15">
        <f t="shared" si="3"/>
        <v>46127.3</v>
      </c>
    </row>
    <row r="83" spans="1:6" x14ac:dyDescent="0.25">
      <c r="A83" s="25" t="s">
        <v>61</v>
      </c>
      <c r="B83" s="7">
        <v>0</v>
      </c>
      <c r="C83" s="7">
        <v>0</v>
      </c>
      <c r="D83" s="10">
        <v>0</v>
      </c>
      <c r="E83" s="7">
        <v>0</v>
      </c>
      <c r="F83" s="15">
        <f t="shared" si="3"/>
        <v>0</v>
      </c>
    </row>
    <row r="84" spans="1:6" x14ac:dyDescent="0.25">
      <c r="A84" s="8" t="s">
        <v>62</v>
      </c>
      <c r="B84" s="10">
        <f>B85+B86+B87</f>
        <v>1236081</v>
      </c>
      <c r="C84" s="10">
        <f>C85+C86+C87</f>
        <v>776228.20000000007</v>
      </c>
      <c r="D84" s="10">
        <f t="shared" si="2"/>
        <v>62.797518932820751</v>
      </c>
      <c r="E84" s="10">
        <f>E85+E86+E87</f>
        <v>555182.80000000005</v>
      </c>
      <c r="F84" s="15">
        <f t="shared" si="3"/>
        <v>221045.40000000002</v>
      </c>
    </row>
    <row r="85" spans="1:6" x14ac:dyDescent="0.25">
      <c r="A85" s="25" t="s">
        <v>63</v>
      </c>
      <c r="B85" s="7">
        <v>230283.8</v>
      </c>
      <c r="C85" s="7">
        <v>162686.39999999999</v>
      </c>
      <c r="D85" s="10">
        <f t="shared" si="2"/>
        <v>70.64604631328821</v>
      </c>
      <c r="E85" s="7">
        <v>160968.20000000001</v>
      </c>
      <c r="F85" s="15">
        <f t="shared" si="3"/>
        <v>1718.1999999999825</v>
      </c>
    </row>
    <row r="86" spans="1:6" x14ac:dyDescent="0.25">
      <c r="A86" s="25" t="s">
        <v>64</v>
      </c>
      <c r="B86" s="7">
        <v>743492.7</v>
      </c>
      <c r="C86" s="7">
        <v>426297.9</v>
      </c>
      <c r="D86" s="10">
        <f t="shared" si="2"/>
        <v>57.337200486299331</v>
      </c>
      <c r="E86" s="7">
        <v>239153.2</v>
      </c>
      <c r="F86" s="15">
        <f t="shared" si="3"/>
        <v>187144.7</v>
      </c>
    </row>
    <row r="87" spans="1:6" x14ac:dyDescent="0.25">
      <c r="A87" s="25" t="s">
        <v>65</v>
      </c>
      <c r="B87" s="7">
        <v>262304.5</v>
      </c>
      <c r="C87" s="7">
        <v>187243.9</v>
      </c>
      <c r="D87" s="10">
        <f t="shared" si="2"/>
        <v>71.384173737011764</v>
      </c>
      <c r="E87" s="7">
        <v>155061.4</v>
      </c>
      <c r="F87" s="15">
        <f t="shared" si="3"/>
        <v>32182.5</v>
      </c>
    </row>
    <row r="88" spans="1:6" x14ac:dyDescent="0.25">
      <c r="A88" s="8" t="s">
        <v>66</v>
      </c>
      <c r="B88" s="10">
        <f>B89+B90+B91</f>
        <v>39945.699999999997</v>
      </c>
      <c r="C88" s="10">
        <f>C89+C90+C91</f>
        <v>29255.7</v>
      </c>
      <c r="D88" s="10">
        <f t="shared" si="2"/>
        <v>73.238671496556577</v>
      </c>
      <c r="E88" s="10">
        <f>E89+E90+E91</f>
        <v>27649.599999999999</v>
      </c>
      <c r="F88" s="15">
        <f t="shared" si="3"/>
        <v>1606.1000000000022</v>
      </c>
    </row>
    <row r="89" spans="1:6" x14ac:dyDescent="0.25">
      <c r="A89" s="25" t="s">
        <v>67</v>
      </c>
      <c r="B89" s="7">
        <v>26328.7</v>
      </c>
      <c r="C89" s="7">
        <v>18615.5</v>
      </c>
      <c r="D89" s="10">
        <f t="shared" si="2"/>
        <v>70.704212513340963</v>
      </c>
      <c r="E89" s="7">
        <v>19850</v>
      </c>
      <c r="F89" s="15">
        <f t="shared" si="3"/>
        <v>-1234.5</v>
      </c>
    </row>
    <row r="90" spans="1:6" x14ac:dyDescent="0.25">
      <c r="A90" s="25" t="s">
        <v>68</v>
      </c>
      <c r="B90" s="7">
        <v>0</v>
      </c>
      <c r="C90" s="7">
        <v>0</v>
      </c>
      <c r="D90" s="10">
        <v>0</v>
      </c>
      <c r="E90" s="7">
        <v>0</v>
      </c>
      <c r="F90" s="15">
        <f t="shared" si="3"/>
        <v>0</v>
      </c>
    </row>
    <row r="91" spans="1:6" ht="31.5" x14ac:dyDescent="0.25">
      <c r="A91" s="25" t="s">
        <v>72</v>
      </c>
      <c r="B91" s="7">
        <v>13617</v>
      </c>
      <c r="C91" s="7">
        <v>10640.2</v>
      </c>
      <c r="D91" s="10">
        <f t="shared" si="2"/>
        <v>78.139090842329452</v>
      </c>
      <c r="E91" s="7">
        <v>7799.6</v>
      </c>
      <c r="F91" s="15">
        <f t="shared" si="3"/>
        <v>2840.6000000000004</v>
      </c>
    </row>
    <row r="92" spans="1:6" x14ac:dyDescent="0.25">
      <c r="A92" s="8" t="s">
        <v>69</v>
      </c>
      <c r="B92" s="10">
        <f>B93</f>
        <v>10455</v>
      </c>
      <c r="C92" s="10">
        <f>C93</f>
        <v>7030.7</v>
      </c>
      <c r="D92" s="10">
        <f t="shared" si="2"/>
        <v>67.247250119560022</v>
      </c>
      <c r="E92" s="10">
        <f>E93</f>
        <v>7030.7</v>
      </c>
      <c r="F92" s="15">
        <f t="shared" si="3"/>
        <v>0</v>
      </c>
    </row>
    <row r="93" spans="1:6" ht="31.5" x14ac:dyDescent="0.25">
      <c r="A93" s="25" t="s">
        <v>70</v>
      </c>
      <c r="B93" s="7">
        <v>10455</v>
      </c>
      <c r="C93" s="7">
        <v>7030.7</v>
      </c>
      <c r="D93" s="10">
        <f t="shared" si="2"/>
        <v>67.247250119560022</v>
      </c>
      <c r="E93" s="7">
        <v>7030.7</v>
      </c>
      <c r="F93" s="15">
        <f t="shared" si="3"/>
        <v>0</v>
      </c>
    </row>
    <row r="94" spans="1:6" ht="21" thickBot="1" x14ac:dyDescent="0.3">
      <c r="A94" s="12" t="s">
        <v>1</v>
      </c>
      <c r="B94" s="13">
        <f>B37+B45+B48+B52+B59+B65+B67+B74+B77+B79+B84+B88+B92</f>
        <v>15504797.599999998</v>
      </c>
      <c r="C94" s="13">
        <f>C92+C88+C84+C79+C77+C74+C67+C65+C59+C52+C48+C37</f>
        <v>9677176.0999999978</v>
      </c>
      <c r="D94" s="13">
        <f t="shared" si="2"/>
        <v>62.41407562779149</v>
      </c>
      <c r="E94" s="13">
        <f>E92+E88+E84+E79+E77+E74+E67+E65+E59+E52+E48+E37</f>
        <v>8387605.6000000006</v>
      </c>
      <c r="F94" s="16">
        <f>C94-E94</f>
        <v>1289570.4999999972</v>
      </c>
    </row>
  </sheetData>
  <mergeCells count="14">
    <mergeCell ref="A33:F33"/>
    <mergeCell ref="A34:A35"/>
    <mergeCell ref="B34:B35"/>
    <mergeCell ref="C34:C35"/>
    <mergeCell ref="D34:D35"/>
    <mergeCell ref="E34:E35"/>
    <mergeCell ref="F34:F35"/>
    <mergeCell ref="A1:F1"/>
    <mergeCell ref="A2:A3"/>
    <mergeCell ref="B2:B3"/>
    <mergeCell ref="C2:C3"/>
    <mergeCell ref="D2:D3"/>
    <mergeCell ref="E2:E3"/>
    <mergeCell ref="F2:F3"/>
  </mergeCells>
  <phoneticPr fontId="6" type="noConversion"/>
  <pageMargins left="0.70866141732283472" right="0.70866141732283472" top="0.74803149606299213" bottom="0" header="0.31496062992125984" footer="0"/>
  <pageSetup paperSize="9" scale="51" fitToHeight="11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2023-10-09T11:47:13Z</cp:lastPrinted>
  <dcterms:created xsi:type="dcterms:W3CDTF">2020-06-10T13:32:47Z</dcterms:created>
  <dcterms:modified xsi:type="dcterms:W3CDTF">2023-10-09T11:52:09Z</dcterms:modified>
</cp:coreProperties>
</file>