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Аналитика\по 2023 году\Исполнение бюджета\01.11.2023\"/>
    </mc:Choice>
  </mc:AlternateContent>
  <xr:revisionPtr revIDLastSave="0" documentId="13_ncr:1_{979B70D6-533A-40EC-BEB9-58ED1D2BC26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акт.доходы, расходы " sheetId="2" r:id="rId1"/>
  </sheets>
  <definedNames>
    <definedName name="_xlnm.Print_Area" localSheetId="0">'факт.доходы, расходы '!$A$1:$K$46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2" l="1"/>
  <c r="H38" i="2" l="1"/>
  <c r="H39" i="2"/>
  <c r="G30" i="2" l="1"/>
  <c r="G31" i="2"/>
  <c r="G32" i="2"/>
  <c r="G33" i="2"/>
  <c r="G34" i="2"/>
  <c r="G35" i="2"/>
  <c r="G36" i="2"/>
  <c r="G37" i="2"/>
  <c r="G40" i="2"/>
  <c r="G41" i="2"/>
  <c r="H35" i="2"/>
  <c r="H21" i="2" l="1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E8" i="2"/>
  <c r="E22" i="2" s="1"/>
  <c r="D8" i="2"/>
  <c r="D22" i="2" s="1"/>
  <c r="C7" i="2"/>
  <c r="F22" i="2" l="1"/>
  <c r="F8" i="2"/>
  <c r="G8" i="2"/>
  <c r="H8" i="2"/>
  <c r="D7" i="2"/>
  <c r="E7" i="2"/>
  <c r="C22" i="2"/>
  <c r="H22" i="2" s="1"/>
  <c r="G22" i="2" l="1"/>
  <c r="H7" i="2"/>
  <c r="G7" i="2"/>
  <c r="F7" i="2"/>
  <c r="E29" i="2" l="1"/>
  <c r="D29" i="2"/>
  <c r="H34" i="2"/>
  <c r="H36" i="2"/>
  <c r="F38" i="2" l="1"/>
  <c r="C29" i="2" l="1"/>
  <c r="G29" i="2" s="1"/>
  <c r="H29" i="2" l="1"/>
  <c r="H30" i="2"/>
  <c r="H32" i="2" l="1"/>
  <c r="H42" i="2" l="1"/>
  <c r="G42" i="2"/>
  <c r="F42" i="2"/>
  <c r="H41" i="2"/>
  <c r="F41" i="2"/>
  <c r="H40" i="2"/>
  <c r="F40" i="2"/>
  <c r="F39" i="2"/>
  <c r="H37" i="2"/>
  <c r="F37" i="2"/>
  <c r="F36" i="2"/>
  <c r="F35" i="2"/>
  <c r="F34" i="2"/>
  <c r="H33" i="2"/>
  <c r="F33" i="2"/>
  <c r="F32" i="2"/>
  <c r="H31" i="2"/>
  <c r="F30" i="2"/>
  <c r="F29" i="2" l="1"/>
  <c r="D44" i="2"/>
  <c r="E44" i="2"/>
  <c r="C44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<sst xmlns="http://schemas.openxmlformats.org/spreadsheetml/2006/main" count="90" uniqueCount="87">
  <si>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</si>
  <si>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</si>
  <si>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</si>
  <si>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</si>
  <si>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</si>
  <si>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</si>
  <si>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</si>
  <si>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</si>
  <si>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</si>
  <si>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</si>
  <si>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</si>
  <si>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</si>
  <si>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</si>
  <si>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</si>
  <si>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</si>
  <si>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</si>
  <si>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</si>
  <si>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</si>
  <si>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</si>
  <si>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</si>
  <si>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</si>
  <si>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</si>
  <si>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</si>
  <si>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</si>
  <si>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</si>
  <si>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</si>
  <si>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</si>
  <si>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</si>
  <si>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</si>
  <si>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</si>
  <si>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</si>
  <si>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</si>
  <si>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</si>
  <si>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</si>
  <si>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</si>
  <si>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</si>
  <si>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</si>
  <si>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</si>
  <si>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</si>
  <si>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</si>
  <si>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</si>
  <si>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</si>
  <si>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</si>
  <si>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</si>
  <si>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</si>
  <si>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</si>
  <si>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</si>
  <si>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</si>
  <si>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</si>
  <si>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</si>
  <si>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</si>
  <si>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</si>
  <si>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</si>
  <si>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</si>
  <si>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</si>
  <si>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</si>
  <si>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</si>
  <si>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</si>
  <si>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</si>
  <si>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</si>
  <si>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</si>
  <si>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</si>
  <si>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</si>
  <si>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</si>
  <si>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</si>
  <si>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</si>
  <si>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</si>
  <si>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</si>
  <si>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</si>
  <si>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</si>
  <si>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</si>
  <si>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</si>
  <si>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</si>
  <si>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</si>
  <si>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</si>
  <si>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</si>
  <si>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</si>
  <si>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</si>
  <si>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Отклонение от исп-ния аналогичного периода  года</t>
  </si>
  <si>
    <t>% исполнения к аналогичному периоду 2022 года</t>
  </si>
  <si>
    <t>Исполнение за аналогичный период 2022 года</t>
  </si>
  <si>
    <t>План                  на 2023 год</t>
  </si>
  <si>
    <t>% исполнения 2023 г.</t>
  </si>
  <si>
    <t>% исполнения к  2022 г.</t>
  </si>
  <si>
    <t>Отклонение от исполнения аналогичного периода 2022 года</t>
  </si>
  <si>
    <t>в том числе доп.норматив (2022г.-64%; 2023г.-65,63%)</t>
  </si>
  <si>
    <t>01.11.2023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</si>
</sst>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24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1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165" fontId="14" fillId="2" borderId="0" xfId="0" applyNumberFormat="1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49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3" fillId="2" borderId="0" xfId="0" applyFont="1" applyFill="1" applyAlignment="1">
      <alignment vertical="center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17" fillId="2" borderId="0" xfId="1" applyFont="1" applyFill="1" applyAlignment="1" applyProtection="1">
      <alignment horizontal="center"/>
      <protection hidden="1"/>
    </xf>
    <xf numFmtId="0" fontId="17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165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165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165" fontId="19" fillId="2" borderId="1" xfId="1" applyNumberFormat="1" applyFont="1" applyFill="1" applyBorder="1" applyAlignment="1" applyProtection="1">
      <alignment horizontal="center" vertical="center"/>
      <protection hidden="1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164" fontId="19" fillId="2" borderId="1" xfId="1" applyNumberFormat="1" applyFont="1" applyFill="1" applyBorder="1" applyAlignment="1" applyProtection="1">
      <alignment horizontal="center" vertical="center"/>
      <protection hidden="1"/>
    </xf>
    <xf numFmtId="164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2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4" fillId="2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2" borderId="3" xfId="0" applyNumberFormat="1" applyFont="1" applyFill="1" applyBorder="1" applyAlignment="1" applyProtection="1">
      <alignment vertical="center" wrapText="1"/>
      <protection locked="0" hidden="1"/>
    </xf>
    <xf numFmtId="49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2" borderId="1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topLeftCell="A35" zoomScaleNormal="100" workbookViewId="0">
      <selection activeCell="I40" sqref="I40"/>
    </sheetView>
  </sheetViews>
  <sheetFormatPr defaultColWidth="9.33203125" defaultRowHeight="15" x14ac:dyDescent="0.2"/>
  <cols>
    <col min="1" max="1" width="14" style="2" customWidth="1"/>
    <col min="2" max="2" width="36.5" style="2" customWidth="1"/>
    <col min="3" max="3" width="17" style="2" customWidth="1"/>
    <col min="4" max="4" width="16.6640625" style="2" customWidth="1"/>
    <col min="5" max="5" width="16.83203125" style="2" customWidth="1"/>
    <col min="6" max="6" width="12.5" style="36" customWidth="1"/>
    <col min="7" max="7" width="12.5" style="2" customWidth="1"/>
    <col min="8" max="8" width="15" style="2" customWidth="1"/>
    <col min="9" max="9" width="15.6640625" style="2" bestFit="1" customWidth="1"/>
    <col min="10" max="10" width="18.6640625" style="2" customWidth="1"/>
    <col min="11" max="11" width="16.5" style="2" customWidth="1"/>
    <col min="12" max="16384" width="9.33203125" style="2"/>
  </cols>
  <sheetData>
    <row r="1" spans="1:11" ht="42.75" customHeight="1" x14ac:dyDescent="0.2">
      <c r="A1" s="69" t="s">
        <v>77</v>
      </c>
      <c r="B1" s="69"/>
      <c r="C1" s="69"/>
      <c r="D1" s="69"/>
      <c r="E1" s="69"/>
      <c r="F1" s="69"/>
      <c r="G1" s="69"/>
      <c r="H1" s="69"/>
      <c r="I1" s="1"/>
    </row>
    <row r="2" spans="1:11" ht="23.45" customHeight="1" x14ac:dyDescent="0.2">
      <c r="A2" s="69" t="s">
        <v>86</v>
      </c>
      <c r="B2" s="69"/>
      <c r="C2" s="69"/>
      <c r="D2" s="69"/>
      <c r="E2" s="69"/>
      <c r="F2" s="69"/>
      <c r="G2" s="69"/>
      <c r="H2" s="69"/>
      <c r="I2" s="1"/>
    </row>
    <row r="3" spans="1:11" ht="26.45" customHeight="1" x14ac:dyDescent="0.2">
      <c r="A3" s="52"/>
      <c r="B3" s="53" t="s">
        <v>67</v>
      </c>
      <c r="C3" s="52"/>
      <c r="D3" s="73"/>
      <c r="E3" s="74" t="s">
        <v>0</v>
      </c>
      <c r="F3" s="55"/>
      <c r="G3" s="54"/>
      <c r="H3" s="52"/>
      <c r="I3" s="1"/>
    </row>
    <row r="4" spans="1:11" ht="21.75" customHeight="1" x14ac:dyDescent="0.2">
      <c r="A4" s="70" t="s">
        <v>1</v>
      </c>
      <c r="B4" s="70" t="s">
        <v>2</v>
      </c>
      <c r="C4" s="70" t="s">
        <v>80</v>
      </c>
      <c r="D4" s="71">
        <v>2023</v>
      </c>
      <c r="E4" s="72"/>
      <c r="F4" s="72"/>
      <c r="G4" s="70" t="s">
        <v>79</v>
      </c>
      <c r="H4" s="70" t="s">
        <v>78</v>
      </c>
      <c r="I4" s="1"/>
    </row>
    <row r="5" spans="1:11" ht="72" customHeight="1" x14ac:dyDescent="0.2">
      <c r="A5" s="70"/>
      <c r="B5" s="70"/>
      <c r="C5" s="70"/>
      <c r="D5" s="75" t="s">
        <v>3</v>
      </c>
      <c r="E5" s="75" t="s">
        <v>4</v>
      </c>
      <c r="F5" s="57" t="s">
        <v>74</v>
      </c>
      <c r="G5" s="70"/>
      <c r="H5" s="70" t="s">
        <v>4</v>
      </c>
      <c r="I5" s="1"/>
    </row>
    <row r="6" spans="1:11" ht="14.45" customHeight="1" x14ac:dyDescent="0.2">
      <c r="A6" s="56" t="s">
        <v>5</v>
      </c>
      <c r="B6" s="56" t="s">
        <v>6</v>
      </c>
      <c r="C6" s="56" t="s">
        <v>7</v>
      </c>
      <c r="D6" s="75" t="s">
        <v>8</v>
      </c>
      <c r="E6" s="75" t="s">
        <v>68</v>
      </c>
      <c r="F6" s="58">
        <v>6</v>
      </c>
      <c r="G6" s="56" t="s">
        <v>9</v>
      </c>
      <c r="H6" s="56" t="s">
        <v>69</v>
      </c>
      <c r="I6" s="1"/>
    </row>
    <row r="7" spans="1:11" s="6" customFormat="1" ht="39.75" customHeight="1" x14ac:dyDescent="0.2">
      <c r="A7" s="63" t="s">
        <v>11</v>
      </c>
      <c r="B7" s="63" t="s">
        <v>12</v>
      </c>
      <c r="C7" s="59">
        <f>SUM(C8+C21)</f>
        <v>9789806.8999999985</v>
      </c>
      <c r="D7" s="76">
        <f>SUM(D8+D21)</f>
        <v>15129821.100000001</v>
      </c>
      <c r="E7" s="76">
        <f>SUM(E8+E21)</f>
        <v>12005522.699999999</v>
      </c>
      <c r="F7" s="66">
        <f t="shared" ref="F7:F22" si="0">E7/D7</f>
        <v>0.7935006382858022</v>
      </c>
      <c r="G7" s="67">
        <f>(E7/C7)</f>
        <v>1.2263288563945016</v>
      </c>
      <c r="H7" s="59">
        <f t="shared" ref="H7:H22" si="1">SUM(E7-C7)</f>
        <v>2215715.8000000007</v>
      </c>
      <c r="I7" s="3"/>
      <c r="J7" s="4"/>
      <c r="K7" s="5"/>
    </row>
    <row r="8" spans="1:11" s="9" customFormat="1" ht="22.5" x14ac:dyDescent="0.2">
      <c r="A8" s="64" t="s">
        <v>13</v>
      </c>
      <c r="B8" s="64" t="s">
        <v>14</v>
      </c>
      <c r="C8" s="60">
        <f>C9+C11+C12+C13+C14+C15+C16+C18+C19+C20+C17</f>
        <v>4388362.3999999994</v>
      </c>
      <c r="D8" s="77">
        <f t="shared" ref="D8:E8" si="2">D9+D11+D12+D13+D14+D15+D16+D18+D19+D20+D17</f>
        <v>6380022.1000000006</v>
      </c>
      <c r="E8" s="77">
        <f t="shared" si="2"/>
        <v>5321610.0999999996</v>
      </c>
      <c r="F8" s="66">
        <f t="shared" si="0"/>
        <v>0.83410527684535751</v>
      </c>
      <c r="G8" s="67">
        <f t="shared" ref="G8:G22" si="3">(E8/C8)</f>
        <v>1.2126642275487549</v>
      </c>
      <c r="H8" s="59">
        <f t="shared" si="1"/>
        <v>933247.70000000019</v>
      </c>
      <c r="I8" s="7"/>
      <c r="J8" s="8"/>
      <c r="K8" s="8"/>
    </row>
    <row r="9" spans="1:11" s="9" customFormat="1" ht="22.5" x14ac:dyDescent="0.2">
      <c r="A9" s="64" t="s">
        <v>15</v>
      </c>
      <c r="B9" s="64" t="s">
        <v>16</v>
      </c>
      <c r="C9" s="60">
        <v>3155893.1</v>
      </c>
      <c r="D9" s="77">
        <v>4759101.9000000004</v>
      </c>
      <c r="E9" s="77">
        <v>3921016.1</v>
      </c>
      <c r="F9" s="66">
        <f t="shared" si="0"/>
        <v>0.82389832837998278</v>
      </c>
      <c r="G9" s="67">
        <f t="shared" si="3"/>
        <v>1.2424426226604444</v>
      </c>
      <c r="H9" s="59">
        <f t="shared" si="1"/>
        <v>765123</v>
      </c>
      <c r="I9" s="10"/>
    </row>
    <row r="10" spans="1:11" s="6" customFormat="1" ht="31.5" customHeight="1" x14ac:dyDescent="0.2">
      <c r="A10" s="65"/>
      <c r="B10" s="65" t="s">
        <v>85</v>
      </c>
      <c r="C10" s="61">
        <v>2572411.9</v>
      </c>
      <c r="D10" s="78">
        <v>3894308.4</v>
      </c>
      <c r="E10" s="78">
        <v>3210248.4</v>
      </c>
      <c r="F10" s="66">
        <f t="shared" si="0"/>
        <v>0.82434364982495989</v>
      </c>
      <c r="G10" s="67">
        <f t="shared" si="3"/>
        <v>1.2479527092842324</v>
      </c>
      <c r="H10" s="59">
        <f t="shared" si="1"/>
        <v>637836.5</v>
      </c>
      <c r="I10" s="1"/>
    </row>
    <row r="11" spans="1:11" s="6" customFormat="1" ht="45" x14ac:dyDescent="0.2">
      <c r="A11" s="64" t="s">
        <v>17</v>
      </c>
      <c r="B11" s="64" t="s">
        <v>18</v>
      </c>
      <c r="C11" s="60">
        <v>72784.399999999994</v>
      </c>
      <c r="D11" s="77">
        <v>84130</v>
      </c>
      <c r="E11" s="77">
        <v>70750</v>
      </c>
      <c r="F11" s="66">
        <f t="shared" si="0"/>
        <v>0.84096041840009506</v>
      </c>
      <c r="G11" s="67">
        <f t="shared" si="3"/>
        <v>0.97204895554541915</v>
      </c>
      <c r="H11" s="59">
        <f t="shared" si="1"/>
        <v>-2034.3999999999942</v>
      </c>
      <c r="I11" s="1"/>
    </row>
    <row r="12" spans="1:11" s="9" customFormat="1" ht="22.5" x14ac:dyDescent="0.2">
      <c r="A12" s="64" t="s">
        <v>19</v>
      </c>
      <c r="B12" s="64" t="s">
        <v>20</v>
      </c>
      <c r="C12" s="60">
        <v>528513.30000000005</v>
      </c>
      <c r="D12" s="77">
        <v>647450</v>
      </c>
      <c r="E12" s="77">
        <v>542749.69999999995</v>
      </c>
      <c r="F12" s="66">
        <f t="shared" si="0"/>
        <v>0.83828820758359712</v>
      </c>
      <c r="G12" s="67">
        <f t="shared" si="3"/>
        <v>1.0269366920378351</v>
      </c>
      <c r="H12" s="59">
        <f t="shared" si="1"/>
        <v>14236.399999999907</v>
      </c>
      <c r="I12" s="10"/>
    </row>
    <row r="13" spans="1:11" s="9" customFormat="1" ht="22.5" x14ac:dyDescent="0.2">
      <c r="A13" s="64" t="s">
        <v>21</v>
      </c>
      <c r="B13" s="64" t="s">
        <v>22</v>
      </c>
      <c r="C13" s="60">
        <v>260276.4</v>
      </c>
      <c r="D13" s="77">
        <v>400430</v>
      </c>
      <c r="E13" s="77">
        <v>282573.8</v>
      </c>
      <c r="F13" s="66">
        <f t="shared" si="0"/>
        <v>0.70567589840921008</v>
      </c>
      <c r="G13" s="67">
        <f t="shared" si="3"/>
        <v>1.0856681589264336</v>
      </c>
      <c r="H13" s="59">
        <f t="shared" si="1"/>
        <v>22297.399999999994</v>
      </c>
      <c r="I13" s="10"/>
    </row>
    <row r="14" spans="1:11" s="9" customFormat="1" ht="36" customHeight="1" x14ac:dyDescent="0.2">
      <c r="A14" s="64" t="s">
        <v>23</v>
      </c>
      <c r="B14" s="64" t="s">
        <v>24</v>
      </c>
      <c r="C14" s="62">
        <v>31985.3</v>
      </c>
      <c r="D14" s="77">
        <v>39080</v>
      </c>
      <c r="E14" s="77">
        <v>31182.1</v>
      </c>
      <c r="F14" s="66">
        <f t="shared" si="0"/>
        <v>0.79790429887410441</v>
      </c>
      <c r="G14" s="67">
        <f t="shared" si="3"/>
        <v>0.97488846438832832</v>
      </c>
      <c r="H14" s="59">
        <f t="shared" si="1"/>
        <v>-803.20000000000073</v>
      </c>
      <c r="I14" s="10"/>
    </row>
    <row r="15" spans="1:11" s="9" customFormat="1" ht="45" x14ac:dyDescent="0.2">
      <c r="A15" s="64" t="s">
        <v>25</v>
      </c>
      <c r="B15" s="64" t="s">
        <v>26</v>
      </c>
      <c r="C15" s="60">
        <v>199149.4</v>
      </c>
      <c r="D15" s="77">
        <v>230200.7</v>
      </c>
      <c r="E15" s="77">
        <v>208459.8</v>
      </c>
      <c r="F15" s="66">
        <f t="shared" si="0"/>
        <v>0.90555675981871464</v>
      </c>
      <c r="G15" s="67">
        <f t="shared" si="3"/>
        <v>1.046750831285457</v>
      </c>
      <c r="H15" s="59">
        <f t="shared" si="1"/>
        <v>9310.3999999999942</v>
      </c>
      <c r="I15" s="10"/>
    </row>
    <row r="16" spans="1:11" s="9" customFormat="1" ht="55.5" customHeight="1" x14ac:dyDescent="0.2">
      <c r="A16" s="64" t="s">
        <v>27</v>
      </c>
      <c r="B16" s="64" t="s">
        <v>28</v>
      </c>
      <c r="C16" s="62">
        <v>4947.1000000000004</v>
      </c>
      <c r="D16" s="77">
        <v>9748.5</v>
      </c>
      <c r="E16" s="77">
        <v>10188.4</v>
      </c>
      <c r="F16" s="66">
        <f t="shared" si="0"/>
        <v>1.0451248910088731</v>
      </c>
      <c r="G16" s="67">
        <f t="shared" si="3"/>
        <v>2.0594691839663639</v>
      </c>
      <c r="H16" s="59">
        <f t="shared" si="1"/>
        <v>5241.2999999999993</v>
      </c>
      <c r="I16" s="10"/>
    </row>
    <row r="17" spans="1:9" s="9" customFormat="1" ht="51" customHeight="1" x14ac:dyDescent="0.2">
      <c r="A17" s="64" t="s">
        <v>75</v>
      </c>
      <c r="B17" s="64" t="s">
        <v>76</v>
      </c>
      <c r="C17" s="62">
        <v>3884.7</v>
      </c>
      <c r="D17" s="77">
        <v>8531.7000000000007</v>
      </c>
      <c r="E17" s="77">
        <v>9748.5</v>
      </c>
      <c r="F17" s="66">
        <f t="shared" si="0"/>
        <v>1.1426210485600758</v>
      </c>
      <c r="G17" s="67">
        <f t="shared" si="3"/>
        <v>2.50946018997606</v>
      </c>
      <c r="H17" s="59">
        <f t="shared" si="1"/>
        <v>5863.8</v>
      </c>
      <c r="I17" s="10"/>
    </row>
    <row r="18" spans="1:9" s="9" customFormat="1" ht="33.75" x14ac:dyDescent="0.2">
      <c r="A18" s="64" t="s">
        <v>29</v>
      </c>
      <c r="B18" s="64" t="s">
        <v>30</v>
      </c>
      <c r="C18" s="60">
        <v>84889.7</v>
      </c>
      <c r="D18" s="77">
        <v>131099</v>
      </c>
      <c r="E18" s="77">
        <v>171222.2</v>
      </c>
      <c r="F18" s="66">
        <f t="shared" si="0"/>
        <v>1.3060526777473513</v>
      </c>
      <c r="G18" s="67">
        <f t="shared" si="3"/>
        <v>2.0169961726805492</v>
      </c>
      <c r="H18" s="59">
        <f t="shared" si="1"/>
        <v>86332.500000000015</v>
      </c>
      <c r="I18" s="10"/>
    </row>
    <row r="19" spans="1:9" s="9" customFormat="1" ht="22.5" x14ac:dyDescent="0.2">
      <c r="A19" s="64" t="s">
        <v>31</v>
      </c>
      <c r="B19" s="64" t="s">
        <v>32</v>
      </c>
      <c r="C19" s="62">
        <v>30769.4</v>
      </c>
      <c r="D19" s="79">
        <v>50000</v>
      </c>
      <c r="E19" s="77">
        <v>53572.5</v>
      </c>
      <c r="F19" s="66">
        <f t="shared" si="0"/>
        <v>1.07145</v>
      </c>
      <c r="G19" s="67">
        <f t="shared" si="3"/>
        <v>1.7410966739682932</v>
      </c>
      <c r="H19" s="59">
        <f t="shared" si="1"/>
        <v>22803.1</v>
      </c>
      <c r="I19" s="10"/>
    </row>
    <row r="20" spans="1:9" s="9" customFormat="1" ht="22.5" x14ac:dyDescent="0.2">
      <c r="A20" s="64" t="s">
        <v>33</v>
      </c>
      <c r="B20" s="64" t="s">
        <v>34</v>
      </c>
      <c r="C20" s="62">
        <v>15269.6</v>
      </c>
      <c r="D20" s="79">
        <v>20250.3</v>
      </c>
      <c r="E20" s="79">
        <v>20147</v>
      </c>
      <c r="F20" s="66">
        <f t="shared" si="0"/>
        <v>0.99489884100482462</v>
      </c>
      <c r="G20" s="67">
        <f t="shared" si="3"/>
        <v>1.3194189762665689</v>
      </c>
      <c r="H20" s="59">
        <f t="shared" si="1"/>
        <v>4877.3999999999996</v>
      </c>
      <c r="I20" s="10"/>
    </row>
    <row r="21" spans="1:9" s="9" customFormat="1" ht="22.5" x14ac:dyDescent="0.2">
      <c r="A21" s="64" t="s">
        <v>35</v>
      </c>
      <c r="B21" s="64" t="s">
        <v>36</v>
      </c>
      <c r="C21" s="62">
        <v>5401444.5</v>
      </c>
      <c r="D21" s="79">
        <v>8749799</v>
      </c>
      <c r="E21" s="79">
        <v>6683912.5999999996</v>
      </c>
      <c r="F21" s="66">
        <f t="shared" si="0"/>
        <v>0.76389327343405256</v>
      </c>
      <c r="G21" s="67">
        <f t="shared" si="3"/>
        <v>1.2374305799124659</v>
      </c>
      <c r="H21" s="59">
        <f t="shared" si="1"/>
        <v>1282468.0999999996</v>
      </c>
      <c r="I21" s="10"/>
    </row>
    <row r="22" spans="1:9" s="12" customFormat="1" ht="42" customHeight="1" x14ac:dyDescent="0.2">
      <c r="A22" s="68" t="s">
        <v>37</v>
      </c>
      <c r="B22" s="68"/>
      <c r="C22" s="59">
        <f>C8-C10</f>
        <v>1815950.4999999995</v>
      </c>
      <c r="D22" s="76">
        <f>D8-D10</f>
        <v>2485713.7000000007</v>
      </c>
      <c r="E22" s="76">
        <f>E8-E10</f>
        <v>2111361.6999999997</v>
      </c>
      <c r="F22" s="66">
        <f t="shared" si="0"/>
        <v>0.84939858520311462</v>
      </c>
      <c r="G22" s="67">
        <f t="shared" si="3"/>
        <v>1.1626757998084201</v>
      </c>
      <c r="H22" s="59">
        <f t="shared" si="1"/>
        <v>295411.20000000019</v>
      </c>
      <c r="I22" s="11"/>
    </row>
    <row r="23" spans="1:9" s="17" customFormat="1" ht="18.95" customHeight="1" x14ac:dyDescent="0.2">
      <c r="A23" s="13"/>
      <c r="B23" s="13"/>
      <c r="C23" s="14"/>
      <c r="D23" s="14"/>
      <c r="E23" s="14"/>
      <c r="F23" s="15"/>
      <c r="G23" s="16"/>
      <c r="H23" s="14"/>
      <c r="I23" s="11"/>
    </row>
    <row r="24" spans="1:9" s="17" customFormat="1" ht="31.5" customHeight="1" x14ac:dyDescent="0.2">
      <c r="A24" s="18"/>
      <c r="B24" s="18"/>
      <c r="C24" s="19"/>
      <c r="D24" s="19"/>
      <c r="E24" s="19"/>
      <c r="F24" s="20"/>
      <c r="G24" s="21"/>
      <c r="H24" s="19"/>
      <c r="I24" s="11"/>
    </row>
    <row r="25" spans="1:9" s="17" customFormat="1" ht="31.5" customHeight="1" x14ac:dyDescent="0.2">
      <c r="A25" s="18"/>
      <c r="B25" s="18"/>
      <c r="C25" s="19"/>
      <c r="D25" s="19"/>
      <c r="E25" s="19"/>
      <c r="F25" s="20"/>
      <c r="G25" s="21"/>
      <c r="H25" s="19"/>
      <c r="I25" s="11"/>
    </row>
    <row r="26" spans="1:9" s="6" customFormat="1" ht="36.950000000000003" customHeight="1" x14ac:dyDescent="0.25">
      <c r="A26" s="22"/>
      <c r="B26" s="23" t="s">
        <v>73</v>
      </c>
      <c r="C26" s="22"/>
      <c r="D26" s="24"/>
      <c r="E26" s="25"/>
      <c r="F26" s="25"/>
      <c r="G26" s="26" t="s">
        <v>38</v>
      </c>
    </row>
    <row r="27" spans="1:9" ht="72" x14ac:dyDescent="0.2">
      <c r="A27" s="43" t="s">
        <v>39</v>
      </c>
      <c r="B27" s="44" t="s">
        <v>40</v>
      </c>
      <c r="C27" s="43" t="s">
        <v>80</v>
      </c>
      <c r="D27" s="40" t="s">
        <v>81</v>
      </c>
      <c r="E27" s="40" t="s">
        <v>72</v>
      </c>
      <c r="F27" s="40" t="s">
        <v>82</v>
      </c>
      <c r="G27" s="40" t="s">
        <v>83</v>
      </c>
      <c r="H27" s="49" t="s">
        <v>84</v>
      </c>
      <c r="I27" s="1"/>
    </row>
    <row r="28" spans="1:9" x14ac:dyDescent="0.2">
      <c r="A28" s="45" t="s">
        <v>5</v>
      </c>
      <c r="B28" s="46">
        <v>2</v>
      </c>
      <c r="C28" s="45">
        <v>3</v>
      </c>
      <c r="D28" s="41">
        <v>4</v>
      </c>
      <c r="E28" s="41">
        <v>5</v>
      </c>
      <c r="F28" s="41">
        <v>6</v>
      </c>
      <c r="G28" s="41">
        <v>7</v>
      </c>
      <c r="H28" s="41">
        <v>8</v>
      </c>
      <c r="I28" s="1"/>
    </row>
    <row r="29" spans="1:9" ht="40.9" customHeight="1" x14ac:dyDescent="0.2">
      <c r="A29" s="45"/>
      <c r="B29" s="47" t="s">
        <v>41</v>
      </c>
      <c r="C29" s="42">
        <f>SUM(C30:C42)</f>
        <v>9496372.7999999989</v>
      </c>
      <c r="D29" s="42">
        <f>D30+D32+D33+D34+D35+D36+D37+D38+D39+D40+D41+D42</f>
        <v>15518858.499999998</v>
      </c>
      <c r="E29" s="42">
        <f>E30+E32+E33+E34+E35+E36+E37+E38+E39+E40+E41+E42</f>
        <v>11343530.4</v>
      </c>
      <c r="F29" s="50">
        <f>E29/D29</f>
        <v>0.73095133897895914</v>
      </c>
      <c r="G29" s="51">
        <f>SUM(E29/C29)</f>
        <v>1.1945119087995368</v>
      </c>
      <c r="H29" s="39">
        <f>SUM(E29-C29)</f>
        <v>1847157.6000000015</v>
      </c>
      <c r="I29" s="1"/>
    </row>
    <row r="30" spans="1:9" s="6" customFormat="1" ht="42" customHeight="1" x14ac:dyDescent="0.2">
      <c r="A30" s="45" t="s">
        <v>42</v>
      </c>
      <c r="B30" s="48" t="s">
        <v>43</v>
      </c>
      <c r="C30" s="39">
        <v>741876.4</v>
      </c>
      <c r="D30" s="39">
        <v>1131885.3999999999</v>
      </c>
      <c r="E30" s="39">
        <v>763633.6</v>
      </c>
      <c r="F30" s="51">
        <f>E30/D30</f>
        <v>0.67465628587487747</v>
      </c>
      <c r="G30" s="51">
        <f t="shared" ref="G30:G37" si="4">SUM(E30/C30)</f>
        <v>1.0293272572088827</v>
      </c>
      <c r="H30" s="39">
        <f>SUM(E30-C30)</f>
        <v>21757.199999999953</v>
      </c>
      <c r="I30" s="1"/>
    </row>
    <row r="31" spans="1:9" s="6" customFormat="1" ht="42" hidden="1" customHeight="1" x14ac:dyDescent="0.2">
      <c r="A31" s="45" t="s">
        <v>44</v>
      </c>
      <c r="B31" s="48" t="s">
        <v>45</v>
      </c>
      <c r="C31" s="39">
        <v>0</v>
      </c>
      <c r="D31" s="39"/>
      <c r="E31" s="39"/>
      <c r="F31" s="51">
        <v>0</v>
      </c>
      <c r="G31" s="51" t="e">
        <f t="shared" si="4"/>
        <v>#DIV/0!</v>
      </c>
      <c r="H31" s="39">
        <f t="shared" ref="H31:H42" si="5">SUM(E31-C31)</f>
        <v>0</v>
      </c>
      <c r="I31" s="1"/>
    </row>
    <row r="32" spans="1:9" s="6" customFormat="1" ht="42" customHeight="1" x14ac:dyDescent="0.2">
      <c r="A32" s="45" t="s">
        <v>46</v>
      </c>
      <c r="B32" s="48" t="s">
        <v>47</v>
      </c>
      <c r="C32" s="39">
        <v>104675.9</v>
      </c>
      <c r="D32" s="39">
        <v>158513.70000000001</v>
      </c>
      <c r="E32" s="39">
        <v>116695.7</v>
      </c>
      <c r="F32" s="51">
        <f t="shared" ref="F32:F42" si="6">E32/D32</f>
        <v>0.73618684063270234</v>
      </c>
      <c r="G32" s="51">
        <f t="shared" si="4"/>
        <v>1.1148287237081316</v>
      </c>
      <c r="H32" s="39">
        <f>SUM(E32-C32)</f>
        <v>12019.800000000003</v>
      </c>
      <c r="I32" s="1"/>
    </row>
    <row r="33" spans="1:9" s="6" customFormat="1" ht="42" customHeight="1" x14ac:dyDescent="0.2">
      <c r="A33" s="45" t="s">
        <v>48</v>
      </c>
      <c r="B33" s="48" t="s">
        <v>49</v>
      </c>
      <c r="C33" s="39">
        <v>465358.4</v>
      </c>
      <c r="D33" s="39">
        <v>793523.1</v>
      </c>
      <c r="E33" s="39">
        <v>578186.19999999995</v>
      </c>
      <c r="F33" s="51">
        <f t="shared" si="6"/>
        <v>0.7286318444919877</v>
      </c>
      <c r="G33" s="51">
        <f t="shared" si="4"/>
        <v>1.2424535583756517</v>
      </c>
      <c r="H33" s="39">
        <f t="shared" si="5"/>
        <v>112827.79999999993</v>
      </c>
      <c r="I33" s="1"/>
    </row>
    <row r="34" spans="1:9" s="6" customFormat="1" ht="42" customHeight="1" x14ac:dyDescent="0.2">
      <c r="A34" s="45" t="s">
        <v>50</v>
      </c>
      <c r="B34" s="48" t="s">
        <v>51</v>
      </c>
      <c r="C34" s="39">
        <v>1611315.8</v>
      </c>
      <c r="D34" s="39">
        <v>2786126.7</v>
      </c>
      <c r="E34" s="39">
        <v>1774299.1</v>
      </c>
      <c r="F34" s="51">
        <f t="shared" si="6"/>
        <v>0.63683360128597166</v>
      </c>
      <c r="G34" s="51">
        <f t="shared" si="4"/>
        <v>1.1011491974447218</v>
      </c>
      <c r="H34" s="39">
        <f t="shared" si="5"/>
        <v>162983.30000000005</v>
      </c>
      <c r="I34" s="1"/>
    </row>
    <row r="35" spans="1:9" s="6" customFormat="1" ht="42" customHeight="1" x14ac:dyDescent="0.2">
      <c r="A35" s="45" t="s">
        <v>52</v>
      </c>
      <c r="B35" s="48" t="s">
        <v>53</v>
      </c>
      <c r="C35" s="39">
        <v>502303.4</v>
      </c>
      <c r="D35" s="39">
        <v>1099487.3</v>
      </c>
      <c r="E35" s="39">
        <v>1043727.9</v>
      </c>
      <c r="F35" s="51">
        <f t="shared" si="6"/>
        <v>0.94928599902882005</v>
      </c>
      <c r="G35" s="51">
        <f t="shared" si="4"/>
        <v>2.0778834067219134</v>
      </c>
      <c r="H35" s="39">
        <f t="shared" si="5"/>
        <v>541424.5</v>
      </c>
      <c r="I35" s="1"/>
    </row>
    <row r="36" spans="1:9" ht="42" customHeight="1" x14ac:dyDescent="0.2">
      <c r="A36" s="45" t="s">
        <v>54</v>
      </c>
      <c r="B36" s="48" t="s">
        <v>55</v>
      </c>
      <c r="C36" s="39">
        <v>4802376.7</v>
      </c>
      <c r="D36" s="39">
        <v>7474294</v>
      </c>
      <c r="E36" s="39">
        <v>5580073.5</v>
      </c>
      <c r="F36" s="51">
        <f t="shared" si="6"/>
        <v>0.74656863912497962</v>
      </c>
      <c r="G36" s="51">
        <f t="shared" si="4"/>
        <v>1.1619399827589534</v>
      </c>
      <c r="H36" s="39">
        <f t="shared" si="5"/>
        <v>777696.79999999981</v>
      </c>
      <c r="I36" s="1"/>
    </row>
    <row r="37" spans="1:9" ht="42" customHeight="1" x14ac:dyDescent="0.2">
      <c r="A37" s="45" t="s">
        <v>56</v>
      </c>
      <c r="B37" s="48" t="s">
        <v>57</v>
      </c>
      <c r="C37" s="39">
        <v>346841.1</v>
      </c>
      <c r="D37" s="39">
        <v>513776</v>
      </c>
      <c r="E37" s="39">
        <v>378814.1</v>
      </c>
      <c r="F37" s="51">
        <f t="shared" si="6"/>
        <v>0.73731373205443618</v>
      </c>
      <c r="G37" s="51">
        <f t="shared" si="4"/>
        <v>1.0921834234754761</v>
      </c>
      <c r="H37" s="39">
        <f t="shared" si="5"/>
        <v>31973</v>
      </c>
      <c r="I37" s="1"/>
    </row>
    <row r="38" spans="1:9" ht="42" customHeight="1" x14ac:dyDescent="0.2">
      <c r="A38" s="45" t="s">
        <v>58</v>
      </c>
      <c r="B38" s="48" t="s">
        <v>59</v>
      </c>
      <c r="C38" s="39">
        <v>1488</v>
      </c>
      <c r="D38" s="39">
        <v>2700</v>
      </c>
      <c r="E38" s="39">
        <v>1884</v>
      </c>
      <c r="F38" s="51">
        <f t="shared" si="6"/>
        <v>0.69777777777777783</v>
      </c>
      <c r="G38" s="51">
        <v>0</v>
      </c>
      <c r="H38" s="39">
        <f t="shared" si="5"/>
        <v>396</v>
      </c>
      <c r="I38" s="1"/>
    </row>
    <row r="39" spans="1:9" ht="42" customHeight="1" x14ac:dyDescent="0.2">
      <c r="A39" s="45" t="s">
        <v>10</v>
      </c>
      <c r="B39" s="48" t="s">
        <v>60</v>
      </c>
      <c r="C39" s="39">
        <v>279961.90000000002</v>
      </c>
      <c r="D39" s="39">
        <v>244152.2</v>
      </c>
      <c r="E39" s="39">
        <v>202141.2</v>
      </c>
      <c r="F39" s="51">
        <f t="shared" si="6"/>
        <v>0.82793110199293718</v>
      </c>
      <c r="G39" s="51">
        <v>0</v>
      </c>
      <c r="H39" s="39">
        <f t="shared" si="5"/>
        <v>-77820.700000000012</v>
      </c>
      <c r="I39" s="1"/>
    </row>
    <row r="40" spans="1:9" ht="42" customHeight="1" x14ac:dyDescent="0.2">
      <c r="A40" s="45" t="s">
        <v>61</v>
      </c>
      <c r="B40" s="48" t="s">
        <v>62</v>
      </c>
      <c r="C40" s="39">
        <v>604696.6</v>
      </c>
      <c r="D40" s="39">
        <v>1246317</v>
      </c>
      <c r="E40" s="39">
        <v>864590.3</v>
      </c>
      <c r="F40" s="51">
        <f t="shared" si="6"/>
        <v>0.69371620542767209</v>
      </c>
      <c r="G40" s="51">
        <f t="shared" ref="G40:G42" si="7">SUM(E40/C40)</f>
        <v>1.4297918989456864</v>
      </c>
      <c r="H40" s="39">
        <f t="shared" si="5"/>
        <v>259893.70000000007</v>
      </c>
      <c r="I40" s="1"/>
    </row>
    <row r="41" spans="1:9" ht="42" customHeight="1" x14ac:dyDescent="0.2">
      <c r="A41" s="45" t="s">
        <v>63</v>
      </c>
      <c r="B41" s="48" t="s">
        <v>64</v>
      </c>
      <c r="C41" s="39">
        <v>27649.599999999999</v>
      </c>
      <c r="D41" s="39">
        <v>57628.1</v>
      </c>
      <c r="E41" s="39">
        <v>31655.8</v>
      </c>
      <c r="F41" s="51">
        <f t="shared" si="6"/>
        <v>0.54931188083591165</v>
      </c>
      <c r="G41" s="51">
        <f t="shared" si="7"/>
        <v>1.1448917886696373</v>
      </c>
      <c r="H41" s="39">
        <f t="shared" si="5"/>
        <v>4006.2000000000007</v>
      </c>
      <c r="I41" s="1"/>
    </row>
    <row r="42" spans="1:9" ht="42" customHeight="1" x14ac:dyDescent="0.2">
      <c r="A42" s="45" t="s">
        <v>65</v>
      </c>
      <c r="B42" s="48" t="s">
        <v>66</v>
      </c>
      <c r="C42" s="39">
        <v>7829</v>
      </c>
      <c r="D42" s="39">
        <v>10455</v>
      </c>
      <c r="E42" s="39">
        <v>7829</v>
      </c>
      <c r="F42" s="51">
        <f t="shared" si="6"/>
        <v>0.74882831181252985</v>
      </c>
      <c r="G42" s="51">
        <f t="shared" si="7"/>
        <v>1</v>
      </c>
      <c r="H42" s="39">
        <f t="shared" si="5"/>
        <v>0</v>
      </c>
      <c r="I42" s="1"/>
    </row>
    <row r="43" spans="1:9" x14ac:dyDescent="0.2">
      <c r="A43" s="1"/>
      <c r="B43" s="6"/>
      <c r="C43" s="27"/>
      <c r="D43" s="27"/>
      <c r="E43" s="27"/>
      <c r="F43" s="37"/>
      <c r="G43" s="38"/>
      <c r="H43" s="38"/>
      <c r="I43" s="1"/>
    </row>
    <row r="44" spans="1:9" s="28" customFormat="1" ht="14.25" x14ac:dyDescent="0.2">
      <c r="B44" s="29" t="s">
        <v>71</v>
      </c>
      <c r="C44" s="30">
        <f>SUM(C7-C29)</f>
        <v>293434.09999999963</v>
      </c>
      <c r="D44" s="30">
        <f>SUM(D7-D29)</f>
        <v>-389037.39999999665</v>
      </c>
      <c r="E44" s="30">
        <f>SUM(E7-E29)</f>
        <v>661992.29999999888</v>
      </c>
      <c r="F44" s="31"/>
      <c r="G44" s="27"/>
      <c r="H44" s="27"/>
    </row>
    <row r="45" spans="1:9" s="6" customFormat="1" ht="20.45" customHeight="1" x14ac:dyDescent="0.2">
      <c r="B45" s="29" t="s">
        <v>70</v>
      </c>
      <c r="C45" s="30">
        <v>425000</v>
      </c>
      <c r="D45" s="30"/>
      <c r="E45" s="30"/>
      <c r="F45" s="31"/>
      <c r="G45" s="27"/>
      <c r="H45" s="27"/>
    </row>
    <row r="46" spans="1:9" x14ac:dyDescent="0.2">
      <c r="A46" s="1"/>
      <c r="B46" s="1"/>
      <c r="C46" s="32"/>
      <c r="D46" s="33"/>
      <c r="E46" s="33"/>
      <c r="F46" s="34"/>
      <c r="G46" s="1"/>
      <c r="H46" s="1"/>
      <c r="I46" s="1"/>
    </row>
    <row r="47" spans="1:9" x14ac:dyDescent="0.2">
      <c r="A47" s="1"/>
      <c r="B47" s="1"/>
      <c r="C47" s="3"/>
      <c r="D47" s="3"/>
      <c r="E47" s="3"/>
      <c r="F47" s="34"/>
      <c r="G47" s="1"/>
      <c r="H47" s="1"/>
      <c r="I47" s="1"/>
    </row>
    <row r="48" spans="1:9" x14ac:dyDescent="0.2">
      <c r="A48" s="1"/>
      <c r="B48" s="1"/>
      <c r="C48" s="35"/>
      <c r="D48" s="1"/>
      <c r="E48" s="1"/>
      <c r="F48" s="34"/>
      <c r="G48" s="1"/>
      <c r="H48" s="1"/>
      <c r="I48" s="1"/>
    </row>
    <row r="49" spans="1:9" x14ac:dyDescent="0.2">
      <c r="A49" s="1"/>
      <c r="B49" s="1"/>
      <c r="C49" s="35"/>
      <c r="D49" s="1"/>
      <c r="E49" s="1"/>
      <c r="F49" s="34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34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34"/>
      <c r="G51" s="1"/>
      <c r="H51" s="1"/>
      <c r="I51" s="1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65" fitToHeight="3" orientation="portrait" r:id="rId1"/>
  <headerFooter alignWithMargins="0">
    <oddFooter>&amp;CСтраница  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факт.доходы, расходы </vt:lpstr>
      <vt:lpstr>'факт.доходы, расходы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2023-11-15T06:25:15Z</cp:lastPrinted>
  <dcterms:created xsi:type="dcterms:W3CDTF">2016-04-19T14:49:49Z</dcterms:created>
  <dcterms:modified xsi:type="dcterms:W3CDTF">2023-11-15T06:34:31Z</dcterms:modified>
</cp:coreProperties>
</file>