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S:\Аналитика\по 2023 году\Исполнение бюджета\01.11.2023\"/>
    </mc:Choice>
  </mc:AlternateContent>
  <xr:revisionPtr revIDLastSave="0" documentId="13_ncr:1_{92183A20-FFFF-4E98-ACC3-8239932E62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8" i="1" l="1"/>
  <c r="B4" i="1"/>
  <c r="E74" i="1" l="1"/>
  <c r="D26" i="1" l="1"/>
  <c r="C74" i="1" l="1"/>
  <c r="E37" i="1" l="1"/>
  <c r="E4" i="1" l="1"/>
  <c r="B88" i="1" l="1"/>
  <c r="F28" i="1" l="1"/>
  <c r="F27" i="1"/>
  <c r="F26" i="1"/>
  <c r="F25" i="1"/>
  <c r="F24" i="1"/>
  <c r="F23" i="1"/>
  <c r="F22" i="1"/>
  <c r="F21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24" i="1"/>
  <c r="D23" i="1"/>
  <c r="D22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20" i="1"/>
  <c r="E52" i="1" l="1"/>
  <c r="C52" i="1"/>
  <c r="B52" i="1"/>
  <c r="F53" i="1"/>
  <c r="D53" i="1"/>
  <c r="E20" i="1" l="1"/>
  <c r="F20" i="1" s="1"/>
  <c r="E67" i="1" l="1"/>
  <c r="B84" i="1" l="1"/>
  <c r="B67" i="1" l="1"/>
  <c r="C67" i="1"/>
  <c r="B20" i="1" l="1"/>
  <c r="D20" i="1" s="1"/>
  <c r="D78" i="1" l="1"/>
  <c r="D54" i="1"/>
  <c r="D55" i="1"/>
  <c r="D56" i="1"/>
  <c r="D57" i="1"/>
  <c r="D58" i="1"/>
  <c r="D52" i="1" l="1"/>
  <c r="F38" i="1"/>
  <c r="F39" i="1"/>
  <c r="F40" i="1"/>
  <c r="F41" i="1"/>
  <c r="F42" i="1"/>
  <c r="F43" i="1"/>
  <c r="F44" i="1"/>
  <c r="F45" i="1"/>
  <c r="F46" i="1"/>
  <c r="F47" i="1"/>
  <c r="F49" i="1"/>
  <c r="F50" i="1"/>
  <c r="F51" i="1"/>
  <c r="F54" i="1"/>
  <c r="F55" i="1"/>
  <c r="F56" i="1"/>
  <c r="F57" i="1"/>
  <c r="F58" i="1"/>
  <c r="F60" i="1"/>
  <c r="F61" i="1"/>
  <c r="F62" i="1"/>
  <c r="F63" i="1"/>
  <c r="F64" i="1"/>
  <c r="F66" i="1"/>
  <c r="F68" i="1"/>
  <c r="F69" i="1"/>
  <c r="F70" i="1"/>
  <c r="F71" i="1"/>
  <c r="F72" i="1"/>
  <c r="F73" i="1"/>
  <c r="F75" i="1"/>
  <c r="F76" i="1"/>
  <c r="F78" i="1"/>
  <c r="F80" i="1"/>
  <c r="F81" i="1"/>
  <c r="F82" i="1"/>
  <c r="F83" i="1"/>
  <c r="F85" i="1"/>
  <c r="F86" i="1"/>
  <c r="F87" i="1"/>
  <c r="F89" i="1"/>
  <c r="F90" i="1"/>
  <c r="F91" i="1"/>
  <c r="F93" i="1"/>
  <c r="B37" i="1" l="1"/>
  <c r="C37" i="1"/>
  <c r="B65" i="1" l="1"/>
  <c r="B77" i="1" l="1"/>
  <c r="B59" i="1"/>
  <c r="E29" i="1" l="1"/>
  <c r="E65" i="1" l="1"/>
  <c r="E48" i="1"/>
  <c r="E92" i="1" l="1"/>
  <c r="E88" i="1"/>
  <c r="E84" i="1"/>
  <c r="E77" i="1"/>
  <c r="E79" i="1"/>
  <c r="E59" i="1"/>
  <c r="F52" i="1"/>
  <c r="C92" i="1"/>
  <c r="B92" i="1"/>
  <c r="C88" i="1"/>
  <c r="C84" i="1"/>
  <c r="C79" i="1"/>
  <c r="B79" i="1"/>
  <c r="D82" i="1"/>
  <c r="D85" i="1"/>
  <c r="D86" i="1"/>
  <c r="C77" i="1"/>
  <c r="B74" i="1"/>
  <c r="C65" i="1"/>
  <c r="F65" i="1" s="1"/>
  <c r="C59" i="1"/>
  <c r="C48" i="1"/>
  <c r="F48" i="1" s="1"/>
  <c r="E94" i="1" l="1"/>
  <c r="C94" i="1"/>
  <c r="F79" i="1"/>
  <c r="F77" i="1"/>
  <c r="D77" i="1"/>
  <c r="F59" i="1"/>
  <c r="F84" i="1"/>
  <c r="F67" i="1"/>
  <c r="F92" i="1"/>
  <c r="F74" i="1"/>
  <c r="F88" i="1"/>
  <c r="D84" i="1"/>
  <c r="F94" i="1" l="1"/>
  <c r="C4" i="1"/>
  <c r="F4" i="1" l="1"/>
  <c r="D4" i="1"/>
  <c r="C29" i="1"/>
  <c r="B94" i="1"/>
  <c r="D49" i="1"/>
  <c r="F37" i="1"/>
  <c r="F29" i="1" l="1"/>
  <c r="D93" i="1"/>
  <c r="D92" i="1"/>
  <c r="D91" i="1"/>
  <c r="D89" i="1"/>
  <c r="D88" i="1"/>
  <c r="D87" i="1"/>
  <c r="D81" i="1"/>
  <c r="D80" i="1"/>
  <c r="D79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2" i="1"/>
  <c r="D61" i="1"/>
  <c r="D60" i="1"/>
  <c r="D59" i="1"/>
  <c r="D51" i="1"/>
  <c r="D50" i="1"/>
  <c r="D48" i="1"/>
  <c r="D44" i="1"/>
  <c r="D43" i="1"/>
  <c r="D41" i="1"/>
  <c r="D40" i="1"/>
  <c r="D39" i="1"/>
  <c r="D38" i="1"/>
  <c r="D37" i="1"/>
  <c r="D94" i="1" l="1"/>
  <c r="B29" i="1"/>
  <c r="D29" i="1" s="1"/>
</calcChain>
</file>

<file path=xl/sharedStrings.xml><?xml version="1.0" encoding="utf-8"?>
<sst xmlns="http://schemas.openxmlformats.org/spreadsheetml/2006/main" count="97" uniqueCount="92">
  <si>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</si>
  <si>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</si>
  <si>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</si>
  <si>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</si>
  <si>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</si>
  <si>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</si>
  <si>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</si>
  <si>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</si>
  <si>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</si>
  <si>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</si>
  <si>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</si>
  <si>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</si>
  <si>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</si>
  <si>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</si>
  <si>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</si>
  <si>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</si>
  <si>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</si>
  <si>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</si>
  <si>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</si>
  <si>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</si>
  <si>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</si>
  <si>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</si>
  <si>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</si>
  <si>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</si>
  <si>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</si>
  <si>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</si>
  <si>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</si>
  <si>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</si>
  <si>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</si>
  <si>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</si>
  <si>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</si>
  <si>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</si>
  <si>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</si>
  <si>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</si>
  <si>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</si>
  <si>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</si>
  <si>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</si>
  <si>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</si>
  <si>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</si>
  <si>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</si>
  <si>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</si>
  <si>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</si>
  <si>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</si>
  <si>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</si>
  <si>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</si>
  <si>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</si>
  <si>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</si>
  <si>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</si>
  <si>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</si>
  <si>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</si>
  <si>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</si>
  <si>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</si>
  <si>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</si>
  <si>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</si>
  <si>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</si>
  <si>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</si>
  <si>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</si>
  <si>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</si>
  <si>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</si>
  <si>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</si>
  <si>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</si>
  <si>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</si>
  <si>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</si>
  <si>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</si>
  <si>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</si>
  <si>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</si>
  <si>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</si>
  <si>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</si>
  <si>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</si>
  <si>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</si>
  <si>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</si>
  <si>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</si>
  <si>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</si>
  <si>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</si>
  <si>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</si>
  <si>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</si>
  <si>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</si>
  <si>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</si>
  <si>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Налоги на прибыль,доходы</t>
  </si>
  <si>
    <t xml:space="preserve">Обеспечение проведения выборов и референдумов
</t>
  </si>
  <si>
    <t>1.Доходы</t>
  </si>
  <si>
    <t>План на 2023 г.</t>
  </si>
  <si>
    <t>Отклонение 2023 от 2022</t>
  </si>
  <si>
    <t xml:space="preserve">                       Исполнение бюджета Орехово-Зуевского городского округа по доходам за 2023 г.  (тыс.руб.)</t>
  </si>
  <si>
    <t xml:space="preserve">                       Исполнение бюджета Орехово-Зуевского городского округа по расходам за 2023 г. (тыс.руб.)</t>
  </si>
  <si>
    <t>Прочие безвозмездные поступления</t>
  </si>
  <si>
    <t>Водное хозяйство</t>
  </si>
  <si>
    <t>Перечисление для возврата (зачета)</t>
  </si>
  <si>
    <t>Невыясненные поступления</t>
  </si>
  <si>
    <t>Фактически  исполнено на 01.11.2023 г.</t>
  </si>
  <si>
    <t>Фактически  исполнено на 01.11.2022г.</t>
  </si>
  <si>
    <t xml:space="preserve">Фактически  исполнено на 01.11.2022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</si>
</sst>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4"/>
  <sheetViews>
    <sheetView tabSelected="1" topLeftCell="A11" zoomScale="91" zoomScaleNormal="91" workbookViewId="0">
      <selection activeCell="H100" sqref="H100"/>
    </sheetView>
  </sheetViews>
  <sheetFormatPr defaultColWidth="9.140625" defaultRowHeight="15.75" x14ac:dyDescent="0.25"/>
  <cols>
    <col min="1" max="1" width="53.140625" style="6" customWidth="1"/>
    <col min="2" max="2" width="20.28515625" style="6" customWidth="1"/>
    <col min="3" max="3" width="21.28515625" style="6" customWidth="1"/>
    <col min="4" max="4" width="14.7109375" style="6" customWidth="1"/>
    <col min="5" max="5" width="19.85546875" style="6" customWidth="1"/>
    <col min="6" max="6" width="18.85546875" style="6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31" t="s">
        <v>83</v>
      </c>
      <c r="B1" s="31"/>
      <c r="C1" s="31"/>
      <c r="D1" s="31"/>
      <c r="E1" s="31"/>
      <c r="F1" s="31"/>
    </row>
    <row r="2" spans="1:8" ht="30" customHeight="1" x14ac:dyDescent="0.25">
      <c r="A2" s="32"/>
      <c r="B2" s="43" t="s">
        <v>81</v>
      </c>
      <c r="C2" s="47" t="s">
        <v>89</v>
      </c>
      <c r="D2" s="34" t="s">
        <v>0</v>
      </c>
      <c r="E2" s="36" t="s">
        <v>91</v>
      </c>
      <c r="F2" s="38" t="s">
        <v>82</v>
      </c>
    </row>
    <row r="3" spans="1:8" ht="30" customHeight="1" x14ac:dyDescent="0.25">
      <c r="A3" s="33"/>
      <c r="B3" s="44"/>
      <c r="C3" s="48"/>
      <c r="D3" s="35"/>
      <c r="E3" s="37"/>
      <c r="F3" s="39"/>
    </row>
    <row r="4" spans="1:8" s="2" customFormat="1" x14ac:dyDescent="0.25">
      <c r="A4" s="21" t="s">
        <v>80</v>
      </c>
      <c r="B4" s="10">
        <f>SUM(B5:B18)</f>
        <v>6380022.1000000006</v>
      </c>
      <c r="C4" s="10">
        <f>SUM(C5:C18)</f>
        <v>5321610.0999999996</v>
      </c>
      <c r="D4" s="22">
        <f>C4/B4*100</f>
        <v>83.410527684535751</v>
      </c>
      <c r="E4" s="22">
        <f>SUM(E5:E18)+E19</f>
        <v>4388362.3999999994</v>
      </c>
      <c r="F4" s="29">
        <f>C4-E4</f>
        <v>933247.70000000019</v>
      </c>
    </row>
    <row r="5" spans="1:8" x14ac:dyDescent="0.25">
      <c r="A5" s="23" t="s">
        <v>78</v>
      </c>
      <c r="B5" s="7">
        <v>4759101.9000000004</v>
      </c>
      <c r="C5" s="7">
        <v>3921016.1</v>
      </c>
      <c r="D5" s="22">
        <f t="shared" ref="D5:D29" si="0">C5/B5*100</f>
        <v>82.389832837998284</v>
      </c>
      <c r="E5" s="24">
        <v>3155893.1</v>
      </c>
      <c r="F5" s="29">
        <f t="shared" ref="F5:F29" si="1">C5-E5</f>
        <v>765123</v>
      </c>
      <c r="H5" s="3"/>
    </row>
    <row r="6" spans="1:8" ht="31.5" x14ac:dyDescent="0.25">
      <c r="A6" s="23" t="s">
        <v>2</v>
      </c>
      <c r="B6" s="7">
        <v>84130</v>
      </c>
      <c r="C6" s="7">
        <v>70750</v>
      </c>
      <c r="D6" s="22">
        <f t="shared" si="0"/>
        <v>84.096041840009505</v>
      </c>
      <c r="E6" s="24">
        <v>72784.399999999994</v>
      </c>
      <c r="F6" s="29">
        <f t="shared" si="1"/>
        <v>-2034.3999999999942</v>
      </c>
    </row>
    <row r="7" spans="1:8" x14ac:dyDescent="0.25">
      <c r="A7" s="23" t="s">
        <v>3</v>
      </c>
      <c r="B7" s="7">
        <v>647450</v>
      </c>
      <c r="C7" s="7">
        <v>542749.69999999995</v>
      </c>
      <c r="D7" s="22">
        <f t="shared" si="0"/>
        <v>83.828820758359711</v>
      </c>
      <c r="E7" s="24">
        <v>528513.30000000005</v>
      </c>
      <c r="F7" s="29">
        <f t="shared" si="1"/>
        <v>14236.399999999907</v>
      </c>
    </row>
    <row r="8" spans="1:8" x14ac:dyDescent="0.25">
      <c r="A8" s="23" t="s">
        <v>4</v>
      </c>
      <c r="B8" s="7">
        <v>400430</v>
      </c>
      <c r="C8" s="7">
        <v>282573.8</v>
      </c>
      <c r="D8" s="22">
        <f t="shared" si="0"/>
        <v>70.567589840921002</v>
      </c>
      <c r="E8" s="24">
        <v>260276.4</v>
      </c>
      <c r="F8" s="29">
        <f t="shared" si="1"/>
        <v>22297.399999999994</v>
      </c>
    </row>
    <row r="9" spans="1:8" x14ac:dyDescent="0.25">
      <c r="A9" s="23" t="s">
        <v>5</v>
      </c>
      <c r="B9" s="7">
        <v>39080</v>
      </c>
      <c r="C9" s="7">
        <v>31182.1</v>
      </c>
      <c r="D9" s="22">
        <f t="shared" si="0"/>
        <v>79.79042988741044</v>
      </c>
      <c r="E9" s="24">
        <v>31985.3</v>
      </c>
      <c r="F9" s="29">
        <f t="shared" si="1"/>
        <v>-803.20000000000073</v>
      </c>
    </row>
    <row r="10" spans="1:8" ht="47.25" x14ac:dyDescent="0.25">
      <c r="A10" s="23" t="s">
        <v>6</v>
      </c>
      <c r="B10" s="7">
        <v>230200.7</v>
      </c>
      <c r="C10" s="7">
        <v>208459.8</v>
      </c>
      <c r="D10" s="22">
        <f t="shared" si="0"/>
        <v>90.55567598187146</v>
      </c>
      <c r="E10" s="24">
        <v>199149.4</v>
      </c>
      <c r="F10" s="29">
        <f t="shared" si="1"/>
        <v>9310.3999999999942</v>
      </c>
    </row>
    <row r="11" spans="1:8" ht="31.5" x14ac:dyDescent="0.25">
      <c r="A11" s="23" t="s">
        <v>7</v>
      </c>
      <c r="B11" s="7">
        <v>9748.5</v>
      </c>
      <c r="C11" s="7">
        <v>10188.4</v>
      </c>
      <c r="D11" s="22">
        <f t="shared" si="0"/>
        <v>104.51248910088731</v>
      </c>
      <c r="E11" s="24">
        <v>4947.1000000000004</v>
      </c>
      <c r="F11" s="29">
        <f t="shared" si="1"/>
        <v>5241.2999999999993</v>
      </c>
    </row>
    <row r="12" spans="1:8" ht="31.5" x14ac:dyDescent="0.25">
      <c r="A12" s="23" t="s">
        <v>8</v>
      </c>
      <c r="B12" s="7">
        <v>8531.7000000000007</v>
      </c>
      <c r="C12" s="7">
        <v>9748.5</v>
      </c>
      <c r="D12" s="22">
        <f t="shared" si="0"/>
        <v>114.26210485600758</v>
      </c>
      <c r="E12" s="24">
        <v>3884.7</v>
      </c>
      <c r="F12" s="29">
        <f t="shared" si="1"/>
        <v>5863.8</v>
      </c>
    </row>
    <row r="13" spans="1:8" ht="31.5" x14ac:dyDescent="0.25">
      <c r="A13" s="23" t="s">
        <v>77</v>
      </c>
      <c r="B13" s="7">
        <v>1574</v>
      </c>
      <c r="C13" s="7">
        <v>2813</v>
      </c>
      <c r="D13" s="22">
        <f t="shared" si="0"/>
        <v>178.71664548919949</v>
      </c>
      <c r="E13" s="24">
        <v>2586.8000000000002</v>
      </c>
      <c r="F13" s="29">
        <f t="shared" si="1"/>
        <v>226.19999999999982</v>
      </c>
    </row>
    <row r="14" spans="1:8" ht="47.25" x14ac:dyDescent="0.25">
      <c r="A14" s="23" t="s">
        <v>9</v>
      </c>
      <c r="B14" s="7">
        <v>56000</v>
      </c>
      <c r="C14" s="7">
        <v>80981.5</v>
      </c>
      <c r="D14" s="22">
        <f t="shared" si="0"/>
        <v>144.60982142857145</v>
      </c>
      <c r="E14" s="24">
        <v>10415</v>
      </c>
      <c r="F14" s="29">
        <f t="shared" si="1"/>
        <v>70566.5</v>
      </c>
    </row>
    <row r="15" spans="1:8" ht="78.75" x14ac:dyDescent="0.25">
      <c r="A15" s="23" t="s">
        <v>10</v>
      </c>
      <c r="B15" s="7">
        <v>53000</v>
      </c>
      <c r="C15" s="7">
        <v>67311.899999999994</v>
      </c>
      <c r="D15" s="22">
        <f t="shared" si="0"/>
        <v>127.00358490566038</v>
      </c>
      <c r="E15" s="24">
        <v>35289.4</v>
      </c>
      <c r="F15" s="29">
        <f t="shared" si="1"/>
        <v>32022.499999999993</v>
      </c>
    </row>
    <row r="16" spans="1:8" ht="63" x14ac:dyDescent="0.25">
      <c r="A16" s="23" t="s">
        <v>76</v>
      </c>
      <c r="B16" s="7">
        <v>20525</v>
      </c>
      <c r="C16" s="7">
        <v>20115.8</v>
      </c>
      <c r="D16" s="22">
        <f t="shared" si="0"/>
        <v>98.006333739342267</v>
      </c>
      <c r="E16" s="24">
        <v>36598.5</v>
      </c>
      <c r="F16" s="29">
        <f t="shared" si="1"/>
        <v>-16482.7</v>
      </c>
    </row>
    <row r="17" spans="1:6" ht="47.25" x14ac:dyDescent="0.25">
      <c r="A17" s="23" t="s">
        <v>11</v>
      </c>
      <c r="B17" s="7">
        <v>50000</v>
      </c>
      <c r="C17" s="7">
        <v>53572.5</v>
      </c>
      <c r="D17" s="22">
        <f t="shared" si="0"/>
        <v>107.145</v>
      </c>
      <c r="E17" s="24">
        <v>30769.4</v>
      </c>
      <c r="F17" s="29">
        <f t="shared" si="1"/>
        <v>22803.1</v>
      </c>
    </row>
    <row r="18" spans="1:6" x14ac:dyDescent="0.25">
      <c r="A18" s="23" t="s">
        <v>12</v>
      </c>
      <c r="B18" s="7">
        <v>20250.3</v>
      </c>
      <c r="C18" s="7">
        <v>20147</v>
      </c>
      <c r="D18" s="22">
        <f t="shared" si="0"/>
        <v>99.489884100482456</v>
      </c>
      <c r="E18" s="24">
        <v>15269.6</v>
      </c>
      <c r="F18" s="29">
        <f t="shared" si="1"/>
        <v>4877.3999999999996</v>
      </c>
    </row>
    <row r="19" spans="1:6" x14ac:dyDescent="0.25">
      <c r="A19" s="23" t="s">
        <v>88</v>
      </c>
      <c r="B19" s="7"/>
      <c r="C19" s="7"/>
      <c r="D19" s="22"/>
      <c r="E19" s="24"/>
      <c r="F19" s="29"/>
    </row>
    <row r="20" spans="1:6" s="2" customFormat="1" x14ac:dyDescent="0.25">
      <c r="A20" s="21" t="s">
        <v>13</v>
      </c>
      <c r="B20" s="10">
        <f>SUM(B21:B27)</f>
        <v>8749799</v>
      </c>
      <c r="C20" s="10">
        <f>SUM(C21:C28)</f>
        <v>6683912.6000000015</v>
      </c>
      <c r="D20" s="22">
        <f t="shared" si="0"/>
        <v>76.389327343405284</v>
      </c>
      <c r="E20" s="22">
        <f>SUM(E21:E28)</f>
        <v>5401444.5</v>
      </c>
      <c r="F20" s="29">
        <f t="shared" si="1"/>
        <v>1282468.1000000015</v>
      </c>
    </row>
    <row r="21" spans="1:6" s="2" customFormat="1" ht="31.5" x14ac:dyDescent="0.25">
      <c r="A21" s="23" t="s">
        <v>14</v>
      </c>
      <c r="B21" s="10"/>
      <c r="C21" s="10">
        <v>12498.2</v>
      </c>
      <c r="D21" s="22"/>
      <c r="E21" s="24">
        <v>12493.5</v>
      </c>
      <c r="F21" s="29">
        <f t="shared" si="1"/>
        <v>4.7000000000007276</v>
      </c>
    </row>
    <row r="22" spans="1:6" s="2" customFormat="1" ht="31.5" x14ac:dyDescent="0.25">
      <c r="A22" s="23" t="s">
        <v>17</v>
      </c>
      <c r="B22" s="7">
        <v>5019565.4000000004</v>
      </c>
      <c r="C22" s="7">
        <v>3575441.5</v>
      </c>
      <c r="D22" s="22">
        <f t="shared" si="0"/>
        <v>71.230100916704856</v>
      </c>
      <c r="E22" s="24">
        <v>2210270.4</v>
      </c>
      <c r="F22" s="29">
        <f t="shared" si="1"/>
        <v>1365171.1</v>
      </c>
    </row>
    <row r="23" spans="1:6" ht="31.5" x14ac:dyDescent="0.25">
      <c r="A23" s="23" t="s">
        <v>15</v>
      </c>
      <c r="B23" s="7">
        <v>3595547.1</v>
      </c>
      <c r="C23" s="7">
        <v>3004325.7</v>
      </c>
      <c r="D23" s="22">
        <f t="shared" si="0"/>
        <v>83.556844520267859</v>
      </c>
      <c r="E23" s="24">
        <v>2946528.7</v>
      </c>
      <c r="F23" s="29">
        <f t="shared" si="1"/>
        <v>57797</v>
      </c>
    </row>
    <row r="24" spans="1:6" x14ac:dyDescent="0.25">
      <c r="A24" s="23" t="s">
        <v>16</v>
      </c>
      <c r="B24" s="7">
        <v>122043.8</v>
      </c>
      <c r="C24" s="7">
        <v>121831.9</v>
      </c>
      <c r="D24" s="22">
        <f t="shared" si="0"/>
        <v>99.826373810058342</v>
      </c>
      <c r="E24" s="24">
        <v>220251.4</v>
      </c>
      <c r="F24" s="29">
        <f t="shared" si="1"/>
        <v>-98419.5</v>
      </c>
    </row>
    <row r="25" spans="1:6" x14ac:dyDescent="0.25">
      <c r="A25" s="23" t="s">
        <v>87</v>
      </c>
      <c r="B25" s="7"/>
      <c r="C25" s="7"/>
      <c r="D25" s="22"/>
      <c r="E25" s="24"/>
      <c r="F25" s="29">
        <f t="shared" si="1"/>
        <v>0</v>
      </c>
    </row>
    <row r="26" spans="1:6" x14ac:dyDescent="0.25">
      <c r="A26" s="23" t="s">
        <v>18</v>
      </c>
      <c r="B26" s="7">
        <v>12642.7</v>
      </c>
      <c r="C26" s="7">
        <v>16710.400000000001</v>
      </c>
      <c r="D26" s="22">
        <f t="shared" si="0"/>
        <v>132.17429821161619</v>
      </c>
      <c r="E26" s="24">
        <v>36696.699999999997</v>
      </c>
      <c r="F26" s="29">
        <f t="shared" si="1"/>
        <v>-19986.299999999996</v>
      </c>
    </row>
    <row r="27" spans="1:6" x14ac:dyDescent="0.25">
      <c r="A27" s="23" t="s">
        <v>19</v>
      </c>
      <c r="B27" s="7"/>
      <c r="C27" s="7">
        <v>-46895.1</v>
      </c>
      <c r="D27" s="22"/>
      <c r="E27" s="24">
        <v>-24796.2</v>
      </c>
      <c r="F27" s="29">
        <f t="shared" si="1"/>
        <v>-22098.899999999998</v>
      </c>
    </row>
    <row r="28" spans="1:6" x14ac:dyDescent="0.25">
      <c r="A28" s="25" t="s">
        <v>85</v>
      </c>
      <c r="B28" s="49"/>
      <c r="C28" s="49"/>
      <c r="D28" s="22"/>
      <c r="E28" s="26"/>
      <c r="F28" s="29">
        <f t="shared" si="1"/>
        <v>0</v>
      </c>
    </row>
    <row r="29" spans="1:6" s="2" customFormat="1" ht="16.5" thickBot="1" x14ac:dyDescent="0.3">
      <c r="A29" s="27" t="s">
        <v>1</v>
      </c>
      <c r="B29" s="50">
        <f>B4+B20</f>
        <v>15129821.100000001</v>
      </c>
      <c r="C29" s="50">
        <f>C4+C20</f>
        <v>12005522.700000001</v>
      </c>
      <c r="D29" s="28">
        <f t="shared" si="0"/>
        <v>79.350063828580232</v>
      </c>
      <c r="E29" s="28">
        <f>E20+E4</f>
        <v>9789806.8999999985</v>
      </c>
      <c r="F29" s="30">
        <f t="shared" si="1"/>
        <v>2215715.8000000026</v>
      </c>
    </row>
    <row r="30" spans="1:6" s="2" customFormat="1" x14ac:dyDescent="0.25">
      <c r="A30" s="4"/>
      <c r="B30" s="5"/>
      <c r="C30" s="5"/>
      <c r="D30" s="18"/>
      <c r="E30" s="18"/>
      <c r="F30" s="18"/>
    </row>
    <row r="31" spans="1:6" s="2" customFormat="1" x14ac:dyDescent="0.25">
      <c r="A31" s="4"/>
      <c r="B31" s="5"/>
      <c r="C31" s="5"/>
      <c r="D31" s="5"/>
      <c r="E31" s="5"/>
      <c r="F31" s="5"/>
    </row>
    <row r="33" spans="1:6" ht="21" thickBot="1" x14ac:dyDescent="0.3">
      <c r="A33" s="40" t="s">
        <v>84</v>
      </c>
      <c r="B33" s="40"/>
      <c r="C33" s="40"/>
      <c r="D33" s="40"/>
      <c r="E33" s="40"/>
      <c r="F33" s="40"/>
    </row>
    <row r="34" spans="1:6" ht="16.5" customHeight="1" x14ac:dyDescent="0.25">
      <c r="A34" s="41"/>
      <c r="B34" s="43" t="s">
        <v>81</v>
      </c>
      <c r="C34" s="43" t="s">
        <v>89</v>
      </c>
      <c r="D34" s="43" t="s">
        <v>0</v>
      </c>
      <c r="E34" s="43" t="s">
        <v>90</v>
      </c>
      <c r="F34" s="45" t="s">
        <v>82</v>
      </c>
    </row>
    <row r="35" spans="1:6" ht="44.45" customHeight="1" x14ac:dyDescent="0.25">
      <c r="A35" s="42"/>
      <c r="B35" s="44"/>
      <c r="C35" s="44"/>
      <c r="D35" s="44"/>
      <c r="E35" s="44"/>
      <c r="F35" s="46"/>
    </row>
    <row r="36" spans="1:6" x14ac:dyDescent="0.25">
      <c r="A36" s="8" t="s">
        <v>75</v>
      </c>
      <c r="B36" s="9"/>
      <c r="C36" s="9"/>
      <c r="D36" s="9"/>
      <c r="E36" s="9"/>
      <c r="F36" s="14"/>
    </row>
    <row r="37" spans="1:6" x14ac:dyDescent="0.25">
      <c r="A37" s="8" t="s">
        <v>20</v>
      </c>
      <c r="B37" s="10">
        <f>B38+B39+B40+B41+B43+B44+B42</f>
        <v>1131885.3999999999</v>
      </c>
      <c r="C37" s="10">
        <f>C38+C39+C40+C41+C43+C44+C42</f>
        <v>763633.6</v>
      </c>
      <c r="D37" s="10">
        <f>(C37/B37)*100</f>
        <v>67.465628587487743</v>
      </c>
      <c r="E37" s="10">
        <f>E38+E39+E40+E41+E43+E44+E42</f>
        <v>741876.4</v>
      </c>
      <c r="F37" s="15">
        <f>C37-E37</f>
        <v>21757.199999999953</v>
      </c>
    </row>
    <row r="38" spans="1:6" ht="47.25" x14ac:dyDescent="0.25">
      <c r="A38" s="17" t="s">
        <v>21</v>
      </c>
      <c r="B38" s="7">
        <v>2464.6999999999998</v>
      </c>
      <c r="C38" s="7">
        <v>2261.6</v>
      </c>
      <c r="D38" s="10">
        <f t="shared" ref="D38:D94" si="2">(C38/B38)*100</f>
        <v>91.759646204406224</v>
      </c>
      <c r="E38" s="7">
        <v>1877.7</v>
      </c>
      <c r="F38" s="15">
        <f t="shared" ref="F38:F93" si="3">C38-E38</f>
        <v>383.89999999999986</v>
      </c>
    </row>
    <row r="39" spans="1:6" ht="63" x14ac:dyDescent="0.25">
      <c r="A39" s="17" t="s">
        <v>22</v>
      </c>
      <c r="B39" s="7">
        <v>5942.7</v>
      </c>
      <c r="C39" s="7">
        <v>4724.1000000000004</v>
      </c>
      <c r="D39" s="10">
        <f t="shared" si="2"/>
        <v>79.494169316977136</v>
      </c>
      <c r="E39" s="7">
        <v>4816.3</v>
      </c>
      <c r="F39" s="15">
        <f t="shared" si="3"/>
        <v>-92.199999999999818</v>
      </c>
    </row>
    <row r="40" spans="1:6" ht="63" x14ac:dyDescent="0.25">
      <c r="A40" s="17" t="s">
        <v>23</v>
      </c>
      <c r="B40" s="7">
        <v>310535.59999999998</v>
      </c>
      <c r="C40" s="7">
        <v>225621.2</v>
      </c>
      <c r="D40" s="10">
        <f t="shared" si="2"/>
        <v>72.65550229989735</v>
      </c>
      <c r="E40" s="7">
        <v>211642.4</v>
      </c>
      <c r="F40" s="15">
        <f t="shared" si="3"/>
        <v>13978.800000000017</v>
      </c>
    </row>
    <row r="41" spans="1:6" ht="47.25" x14ac:dyDescent="0.25">
      <c r="A41" s="17" t="s">
        <v>24</v>
      </c>
      <c r="B41" s="7">
        <v>48113.3</v>
      </c>
      <c r="C41" s="7">
        <v>35659.599999999999</v>
      </c>
      <c r="D41" s="10">
        <f t="shared" si="2"/>
        <v>74.115888953782004</v>
      </c>
      <c r="E41" s="7">
        <v>33154.400000000001</v>
      </c>
      <c r="F41" s="15">
        <f t="shared" si="3"/>
        <v>2505.1999999999971</v>
      </c>
    </row>
    <row r="42" spans="1:6" ht="18" customHeight="1" x14ac:dyDescent="0.25">
      <c r="A42" s="11" t="s">
        <v>79</v>
      </c>
      <c r="B42" s="7">
        <v>0</v>
      </c>
      <c r="C42" s="7">
        <v>0</v>
      </c>
      <c r="D42" s="10">
        <v>0</v>
      </c>
      <c r="E42" s="7">
        <v>2283.9</v>
      </c>
      <c r="F42" s="15">
        <f t="shared" si="3"/>
        <v>-2283.9</v>
      </c>
    </row>
    <row r="43" spans="1:6" x14ac:dyDescent="0.25">
      <c r="A43" s="17" t="s">
        <v>25</v>
      </c>
      <c r="B43" s="7">
        <v>804.8</v>
      </c>
      <c r="C43" s="7">
        <v>0</v>
      </c>
      <c r="D43" s="10">
        <f t="shared" si="2"/>
        <v>0</v>
      </c>
      <c r="E43" s="7">
        <v>0</v>
      </c>
      <c r="F43" s="15">
        <f t="shared" si="3"/>
        <v>0</v>
      </c>
    </row>
    <row r="44" spans="1:6" x14ac:dyDescent="0.25">
      <c r="A44" s="17" t="s">
        <v>26</v>
      </c>
      <c r="B44" s="7">
        <v>764024.3</v>
      </c>
      <c r="C44" s="7">
        <v>495367.1</v>
      </c>
      <c r="D44" s="10">
        <f t="shared" si="2"/>
        <v>64.836563444382591</v>
      </c>
      <c r="E44" s="7">
        <v>488101.7</v>
      </c>
      <c r="F44" s="15">
        <f t="shared" si="3"/>
        <v>7265.3999999999651</v>
      </c>
    </row>
    <row r="45" spans="1:6" hidden="1" x14ac:dyDescent="0.25">
      <c r="A45" s="8" t="s">
        <v>27</v>
      </c>
      <c r="B45" s="10">
        <v>0</v>
      </c>
      <c r="C45" s="10">
        <v>0</v>
      </c>
      <c r="D45" s="10">
        <v>0</v>
      </c>
      <c r="E45" s="19"/>
      <c r="F45" s="15">
        <f t="shared" si="3"/>
        <v>0</v>
      </c>
    </row>
    <row r="46" spans="1:6" hidden="1" x14ac:dyDescent="0.25">
      <c r="A46" s="17" t="s">
        <v>28</v>
      </c>
      <c r="B46" s="7">
        <v>0</v>
      </c>
      <c r="C46" s="7">
        <v>0</v>
      </c>
      <c r="D46" s="7">
        <v>0</v>
      </c>
      <c r="E46" s="20"/>
      <c r="F46" s="15">
        <f t="shared" si="3"/>
        <v>0</v>
      </c>
    </row>
    <row r="47" spans="1:6" hidden="1" x14ac:dyDescent="0.25">
      <c r="A47" s="17" t="s">
        <v>29</v>
      </c>
      <c r="B47" s="7">
        <v>0</v>
      </c>
      <c r="C47" s="7">
        <v>0</v>
      </c>
      <c r="D47" s="10">
        <v>0</v>
      </c>
      <c r="E47" s="20"/>
      <c r="F47" s="15">
        <f t="shared" si="3"/>
        <v>0</v>
      </c>
    </row>
    <row r="48" spans="1:6" ht="31.5" x14ac:dyDescent="0.25">
      <c r="A48" s="8" t="s">
        <v>30</v>
      </c>
      <c r="B48" s="10">
        <f>B49+B50+B51</f>
        <v>158513.70000000001</v>
      </c>
      <c r="C48" s="10">
        <f>C49+C50+C51</f>
        <v>116695.69999999998</v>
      </c>
      <c r="D48" s="10">
        <f t="shared" si="2"/>
        <v>73.618684063270223</v>
      </c>
      <c r="E48" s="10">
        <f>E49+E51+E50</f>
        <v>104675.9</v>
      </c>
      <c r="F48" s="15">
        <f t="shared" si="3"/>
        <v>12019.799999999988</v>
      </c>
    </row>
    <row r="49" spans="1:6" x14ac:dyDescent="0.25">
      <c r="A49" s="17" t="s">
        <v>73</v>
      </c>
      <c r="B49" s="7">
        <v>3983.7</v>
      </c>
      <c r="C49" s="7">
        <v>2625.7</v>
      </c>
      <c r="D49" s="10">
        <f t="shared" si="2"/>
        <v>65.911087682305393</v>
      </c>
      <c r="E49" s="7">
        <v>55818.5</v>
      </c>
      <c r="F49" s="15">
        <f t="shared" si="3"/>
        <v>-53192.800000000003</v>
      </c>
    </row>
    <row r="50" spans="1:6" ht="47.25" x14ac:dyDescent="0.25">
      <c r="A50" s="17" t="s">
        <v>74</v>
      </c>
      <c r="B50" s="7">
        <v>95781.7</v>
      </c>
      <c r="C50" s="7">
        <v>68187.899999999994</v>
      </c>
      <c r="D50" s="10">
        <f t="shared" si="2"/>
        <v>71.190947748891489</v>
      </c>
      <c r="E50" s="7">
        <v>13683.7</v>
      </c>
      <c r="F50" s="15">
        <f t="shared" si="3"/>
        <v>54504.2</v>
      </c>
    </row>
    <row r="51" spans="1:6" ht="31.5" x14ac:dyDescent="0.25">
      <c r="A51" s="17" t="s">
        <v>31</v>
      </c>
      <c r="B51" s="7">
        <v>58748.3</v>
      </c>
      <c r="C51" s="7">
        <v>45882.1</v>
      </c>
      <c r="D51" s="10">
        <f t="shared" si="2"/>
        <v>78.099451388380587</v>
      </c>
      <c r="E51" s="7">
        <v>35173.699999999997</v>
      </c>
      <c r="F51" s="15">
        <f t="shared" si="3"/>
        <v>10708.400000000001</v>
      </c>
    </row>
    <row r="52" spans="1:6" x14ac:dyDescent="0.25">
      <c r="A52" s="8" t="s">
        <v>32</v>
      </c>
      <c r="B52" s="10">
        <f>B54+B55+B56+B57+B58+B53</f>
        <v>793523.1</v>
      </c>
      <c r="C52" s="10">
        <f>C54+C55+C56+C57+C58+C53</f>
        <v>578186.20000000007</v>
      </c>
      <c r="D52" s="10">
        <f t="shared" si="2"/>
        <v>72.863184449198783</v>
      </c>
      <c r="E52" s="10">
        <f>E54+E55+E56+E57+E58+E53</f>
        <v>465358.4</v>
      </c>
      <c r="F52" s="15">
        <f t="shared" si="3"/>
        <v>112827.80000000005</v>
      </c>
    </row>
    <row r="53" spans="1:6" x14ac:dyDescent="0.25">
      <c r="A53" s="17" t="s">
        <v>33</v>
      </c>
      <c r="B53" s="7">
        <v>10068.5</v>
      </c>
      <c r="C53" s="7">
        <v>5697.3</v>
      </c>
      <c r="D53" s="10">
        <f t="shared" ref="D53" si="4">(C53/B53)*100</f>
        <v>56.585390077965933</v>
      </c>
      <c r="E53" s="7">
        <v>7722.4</v>
      </c>
      <c r="F53" s="15">
        <f t="shared" ref="F53" si="5">C53-E53</f>
        <v>-2025.0999999999995</v>
      </c>
    </row>
    <row r="54" spans="1:6" x14ac:dyDescent="0.25">
      <c r="A54" s="17" t="s">
        <v>86</v>
      </c>
      <c r="B54" s="7">
        <v>297.3</v>
      </c>
      <c r="C54" s="7">
        <v>295.8</v>
      </c>
      <c r="D54" s="10">
        <f t="shared" si="2"/>
        <v>99.495459132189708</v>
      </c>
      <c r="E54" s="7">
        <v>0</v>
      </c>
      <c r="F54" s="15">
        <f t="shared" si="3"/>
        <v>295.8</v>
      </c>
    </row>
    <row r="55" spans="1:6" x14ac:dyDescent="0.25">
      <c r="A55" s="17" t="s">
        <v>34</v>
      </c>
      <c r="B55" s="7">
        <v>1296.7</v>
      </c>
      <c r="C55" s="7">
        <v>972.5</v>
      </c>
      <c r="D55" s="10">
        <f t="shared" si="2"/>
        <v>74.998072028996674</v>
      </c>
      <c r="E55" s="7">
        <v>633.20000000000005</v>
      </c>
      <c r="F55" s="15">
        <f t="shared" si="3"/>
        <v>339.29999999999995</v>
      </c>
    </row>
    <row r="56" spans="1:6" x14ac:dyDescent="0.25">
      <c r="A56" s="17" t="s">
        <v>35</v>
      </c>
      <c r="B56" s="7">
        <v>692440.1</v>
      </c>
      <c r="C56" s="7">
        <v>561630.5</v>
      </c>
      <c r="D56" s="10">
        <f t="shared" si="2"/>
        <v>81.108893029158764</v>
      </c>
      <c r="E56" s="7">
        <v>449107.20000000001</v>
      </c>
      <c r="F56" s="15">
        <f t="shared" si="3"/>
        <v>112523.29999999999</v>
      </c>
    </row>
    <row r="57" spans="1:6" x14ac:dyDescent="0.25">
      <c r="A57" s="17" t="s">
        <v>36</v>
      </c>
      <c r="B57" s="7">
        <v>10825.5</v>
      </c>
      <c r="C57" s="7">
        <v>8875.1</v>
      </c>
      <c r="D57" s="10">
        <f t="shared" si="2"/>
        <v>81.983280218003799</v>
      </c>
      <c r="E57" s="7">
        <v>6092.8</v>
      </c>
      <c r="F57" s="15">
        <f t="shared" si="3"/>
        <v>2782.3</v>
      </c>
    </row>
    <row r="58" spans="1:6" ht="31.5" x14ac:dyDescent="0.25">
      <c r="A58" s="17" t="s">
        <v>37</v>
      </c>
      <c r="B58" s="7">
        <v>78595</v>
      </c>
      <c r="C58" s="7">
        <v>715</v>
      </c>
      <c r="D58" s="10">
        <f t="shared" si="2"/>
        <v>0.90972708187543749</v>
      </c>
      <c r="E58" s="7">
        <v>1802.8</v>
      </c>
      <c r="F58" s="15">
        <f t="shared" si="3"/>
        <v>-1087.8</v>
      </c>
    </row>
    <row r="59" spans="1:6" x14ac:dyDescent="0.25">
      <c r="A59" s="8" t="s">
        <v>38</v>
      </c>
      <c r="B59" s="10">
        <f>B60+B61+B62+B63+B64</f>
        <v>2786126.6999999997</v>
      </c>
      <c r="C59" s="10">
        <f>C60+C61+C62+C63+C64</f>
        <v>1774299.0999999999</v>
      </c>
      <c r="D59" s="10">
        <f t="shared" si="2"/>
        <v>63.683360128597165</v>
      </c>
      <c r="E59" s="10">
        <f>E60+E61+E62+E63+E64</f>
        <v>1611315.7999999998</v>
      </c>
      <c r="F59" s="15">
        <f t="shared" si="3"/>
        <v>162983.30000000005</v>
      </c>
    </row>
    <row r="60" spans="1:6" x14ac:dyDescent="0.25">
      <c r="A60" s="17" t="s">
        <v>39</v>
      </c>
      <c r="B60" s="7">
        <v>812428.6</v>
      </c>
      <c r="C60" s="7">
        <v>424166.7</v>
      </c>
      <c r="D60" s="10">
        <f t="shared" si="2"/>
        <v>52.209720337270262</v>
      </c>
      <c r="E60" s="7">
        <v>370987.4</v>
      </c>
      <c r="F60" s="15">
        <f t="shared" si="3"/>
        <v>53179.299999999988</v>
      </c>
    </row>
    <row r="61" spans="1:6" x14ac:dyDescent="0.25">
      <c r="A61" s="17" t="s">
        <v>40</v>
      </c>
      <c r="B61" s="7">
        <v>53273.5</v>
      </c>
      <c r="C61" s="7">
        <v>25206</v>
      </c>
      <c r="D61" s="10">
        <f t="shared" si="2"/>
        <v>47.314330764826792</v>
      </c>
      <c r="E61" s="7">
        <v>145796.6</v>
      </c>
      <c r="F61" s="15">
        <f t="shared" si="3"/>
        <v>-120590.6</v>
      </c>
    </row>
    <row r="62" spans="1:6" x14ac:dyDescent="0.25">
      <c r="A62" s="17" t="s">
        <v>41</v>
      </c>
      <c r="B62" s="7">
        <v>1378001.2</v>
      </c>
      <c r="C62" s="7">
        <v>912908.2</v>
      </c>
      <c r="D62" s="10">
        <f t="shared" si="2"/>
        <v>66.248723150603922</v>
      </c>
      <c r="E62" s="7">
        <v>760798.4</v>
      </c>
      <c r="F62" s="15">
        <f t="shared" si="3"/>
        <v>152109.79999999993</v>
      </c>
    </row>
    <row r="63" spans="1:6" ht="31.5" hidden="1" x14ac:dyDescent="0.25">
      <c r="A63" s="17" t="s">
        <v>42</v>
      </c>
      <c r="B63" s="7">
        <v>0</v>
      </c>
      <c r="C63" s="7">
        <v>0</v>
      </c>
      <c r="D63" s="10">
        <v>0</v>
      </c>
      <c r="E63" s="7">
        <v>0</v>
      </c>
      <c r="F63" s="15">
        <f t="shared" si="3"/>
        <v>0</v>
      </c>
    </row>
    <row r="64" spans="1:6" ht="31.5" x14ac:dyDescent="0.25">
      <c r="A64" s="17" t="s">
        <v>43</v>
      </c>
      <c r="B64" s="7">
        <v>542423.4</v>
      </c>
      <c r="C64" s="7">
        <v>412018.2</v>
      </c>
      <c r="D64" s="10">
        <f t="shared" si="2"/>
        <v>75.958780539335137</v>
      </c>
      <c r="E64" s="7">
        <v>333733.40000000002</v>
      </c>
      <c r="F64" s="15">
        <f t="shared" si="3"/>
        <v>78284.799999999988</v>
      </c>
    </row>
    <row r="65" spans="1:6" x14ac:dyDescent="0.25">
      <c r="A65" s="8" t="s">
        <v>44</v>
      </c>
      <c r="B65" s="10">
        <f>B66</f>
        <v>1099487.3</v>
      </c>
      <c r="C65" s="10">
        <f>C66</f>
        <v>1043727.9</v>
      </c>
      <c r="D65" s="10">
        <f t="shared" si="2"/>
        <v>94.928599902881999</v>
      </c>
      <c r="E65" s="10">
        <f>E66</f>
        <v>502303.4</v>
      </c>
      <c r="F65" s="15">
        <f t="shared" si="3"/>
        <v>541424.5</v>
      </c>
    </row>
    <row r="66" spans="1:6" ht="31.5" x14ac:dyDescent="0.25">
      <c r="A66" s="17" t="s">
        <v>45</v>
      </c>
      <c r="B66" s="7">
        <v>1099487.3</v>
      </c>
      <c r="C66" s="7">
        <v>1043727.9</v>
      </c>
      <c r="D66" s="10">
        <f t="shared" si="2"/>
        <v>94.928599902881999</v>
      </c>
      <c r="E66" s="7">
        <v>502303.4</v>
      </c>
      <c r="F66" s="15">
        <f t="shared" si="3"/>
        <v>541424.5</v>
      </c>
    </row>
    <row r="67" spans="1:6" x14ac:dyDescent="0.25">
      <c r="A67" s="8" t="s">
        <v>46</v>
      </c>
      <c r="B67" s="10">
        <f>B68+B69+B70+B71+B72+B73</f>
        <v>7474294.0000000009</v>
      </c>
      <c r="C67" s="10">
        <f>C68+C69+C70+C71+C72+C73</f>
        <v>5580073.5</v>
      </c>
      <c r="D67" s="10">
        <f t="shared" si="2"/>
        <v>74.656863912497954</v>
      </c>
      <c r="E67" s="10">
        <f>E68+E69+E70+E71+E72+E73</f>
        <v>4802376.7</v>
      </c>
      <c r="F67" s="15">
        <f t="shared" si="3"/>
        <v>777696.79999999981</v>
      </c>
    </row>
    <row r="68" spans="1:6" x14ac:dyDescent="0.25">
      <c r="A68" s="17" t="s">
        <v>47</v>
      </c>
      <c r="B68" s="7">
        <v>1514428.9</v>
      </c>
      <c r="C68" s="7">
        <v>1185932.5</v>
      </c>
      <c r="D68" s="10">
        <f t="shared" si="2"/>
        <v>78.308892546886824</v>
      </c>
      <c r="E68" s="7">
        <v>1354142.8</v>
      </c>
      <c r="F68" s="15">
        <f t="shared" si="3"/>
        <v>-168210.30000000005</v>
      </c>
    </row>
    <row r="69" spans="1:6" x14ac:dyDescent="0.25">
      <c r="A69" s="17" t="s">
        <v>48</v>
      </c>
      <c r="B69" s="7">
        <v>5367929.4000000004</v>
      </c>
      <c r="C69" s="7">
        <v>3939151.5</v>
      </c>
      <c r="D69" s="10">
        <f t="shared" si="2"/>
        <v>73.383072064993996</v>
      </c>
      <c r="E69" s="7">
        <v>3033833.7</v>
      </c>
      <c r="F69" s="15">
        <f t="shared" si="3"/>
        <v>905317.79999999981</v>
      </c>
    </row>
    <row r="70" spans="1:6" x14ac:dyDescent="0.25">
      <c r="A70" s="17" t="s">
        <v>49</v>
      </c>
      <c r="B70" s="7">
        <v>498605.5</v>
      </c>
      <c r="C70" s="7">
        <v>380953.9</v>
      </c>
      <c r="D70" s="10">
        <f t="shared" si="2"/>
        <v>76.403870394530344</v>
      </c>
      <c r="E70" s="7">
        <v>339590.6</v>
      </c>
      <c r="F70" s="15">
        <f t="shared" si="3"/>
        <v>41363.300000000047</v>
      </c>
    </row>
    <row r="71" spans="1:6" ht="31.5" x14ac:dyDescent="0.25">
      <c r="A71" s="17" t="s">
        <v>50</v>
      </c>
      <c r="B71" s="7">
        <v>27346.1</v>
      </c>
      <c r="C71" s="7">
        <v>19169.3</v>
      </c>
      <c r="D71" s="10">
        <f t="shared" si="2"/>
        <v>70.09884407648623</v>
      </c>
      <c r="E71" s="7">
        <v>12842.2</v>
      </c>
      <c r="F71" s="15">
        <f t="shared" si="3"/>
        <v>6327.0999999999985</v>
      </c>
    </row>
    <row r="72" spans="1:6" x14ac:dyDescent="0.25">
      <c r="A72" s="17" t="s">
        <v>51</v>
      </c>
      <c r="B72" s="7">
        <v>4149.7</v>
      </c>
      <c r="C72" s="7">
        <v>3689</v>
      </c>
      <c r="D72" s="10">
        <f t="shared" si="2"/>
        <v>88.897992625972961</v>
      </c>
      <c r="E72" s="7">
        <v>37526.199999999997</v>
      </c>
      <c r="F72" s="15">
        <f t="shared" si="3"/>
        <v>-33837.199999999997</v>
      </c>
    </row>
    <row r="73" spans="1:6" x14ac:dyDescent="0.25">
      <c r="A73" s="17" t="s">
        <v>52</v>
      </c>
      <c r="B73" s="7">
        <v>61834.400000000001</v>
      </c>
      <c r="C73" s="7">
        <v>51177.3</v>
      </c>
      <c r="D73" s="10">
        <f t="shared" si="2"/>
        <v>82.765095157388117</v>
      </c>
      <c r="E73" s="7">
        <v>24441.200000000001</v>
      </c>
      <c r="F73" s="15">
        <f t="shared" si="3"/>
        <v>26736.100000000002</v>
      </c>
    </row>
    <row r="74" spans="1:6" x14ac:dyDescent="0.25">
      <c r="A74" s="8" t="s">
        <v>53</v>
      </c>
      <c r="B74" s="10">
        <f>B75+B76</f>
        <v>513776</v>
      </c>
      <c r="C74" s="10">
        <f>C75+C76</f>
        <v>378814.1</v>
      </c>
      <c r="D74" s="10">
        <f t="shared" si="2"/>
        <v>73.731373205443617</v>
      </c>
      <c r="E74" s="10">
        <f>E75+E76</f>
        <v>346841.10000000003</v>
      </c>
      <c r="F74" s="15">
        <f t="shared" si="3"/>
        <v>31972.999999999942</v>
      </c>
    </row>
    <row r="75" spans="1:6" x14ac:dyDescent="0.25">
      <c r="A75" s="17" t="s">
        <v>54</v>
      </c>
      <c r="B75" s="7">
        <v>491258.6</v>
      </c>
      <c r="C75" s="7">
        <v>362064.6</v>
      </c>
      <c r="D75" s="10">
        <f t="shared" si="2"/>
        <v>73.701427313435332</v>
      </c>
      <c r="E75" s="7">
        <v>331793.7</v>
      </c>
      <c r="F75" s="15">
        <f t="shared" si="3"/>
        <v>30270.899999999965</v>
      </c>
    </row>
    <row r="76" spans="1:6" ht="31.5" x14ac:dyDescent="0.25">
      <c r="A76" s="17" t="s">
        <v>55</v>
      </c>
      <c r="B76" s="7">
        <v>22517.4</v>
      </c>
      <c r="C76" s="7">
        <v>16749.5</v>
      </c>
      <c r="D76" s="10">
        <f t="shared" si="2"/>
        <v>74.384698055725778</v>
      </c>
      <c r="E76" s="7">
        <v>15047.4</v>
      </c>
      <c r="F76" s="15">
        <f t="shared" si="3"/>
        <v>1702.1000000000004</v>
      </c>
    </row>
    <row r="77" spans="1:6" x14ac:dyDescent="0.25">
      <c r="A77" s="8" t="s">
        <v>56</v>
      </c>
      <c r="B77" s="10">
        <f>B78</f>
        <v>2700</v>
      </c>
      <c r="C77" s="10">
        <f>C78</f>
        <v>1884</v>
      </c>
      <c r="D77" s="10">
        <f t="shared" si="2"/>
        <v>69.777777777777786</v>
      </c>
      <c r="E77" s="10">
        <f>E78</f>
        <v>1488</v>
      </c>
      <c r="F77" s="15">
        <f t="shared" si="3"/>
        <v>396</v>
      </c>
    </row>
    <row r="78" spans="1:6" x14ac:dyDescent="0.25">
      <c r="A78" s="17" t="s">
        <v>57</v>
      </c>
      <c r="B78" s="7">
        <v>2700</v>
      </c>
      <c r="C78" s="7">
        <v>1884</v>
      </c>
      <c r="D78" s="10">
        <f t="shared" si="2"/>
        <v>69.777777777777786</v>
      </c>
      <c r="E78" s="7">
        <v>1488</v>
      </c>
      <c r="F78" s="15">
        <f t="shared" si="3"/>
        <v>396</v>
      </c>
    </row>
    <row r="79" spans="1:6" x14ac:dyDescent="0.25">
      <c r="A79" s="8" t="s">
        <v>58</v>
      </c>
      <c r="B79" s="10">
        <f>B80+B81+B82+B83</f>
        <v>244152.19999999998</v>
      </c>
      <c r="C79" s="10">
        <f>C80+C81+C82+C83</f>
        <v>202141.2</v>
      </c>
      <c r="D79" s="10">
        <f t="shared" si="2"/>
        <v>82.793110199293736</v>
      </c>
      <c r="E79" s="10">
        <f>E80+E81+E82+E83</f>
        <v>279961.90000000002</v>
      </c>
      <c r="F79" s="15">
        <f t="shared" si="3"/>
        <v>-77820.700000000012</v>
      </c>
    </row>
    <row r="80" spans="1:6" x14ac:dyDescent="0.25">
      <c r="A80" s="17" t="s">
        <v>59</v>
      </c>
      <c r="B80" s="7">
        <v>27382.400000000001</v>
      </c>
      <c r="C80" s="7">
        <v>20551</v>
      </c>
      <c r="D80" s="10">
        <f t="shared" si="2"/>
        <v>75.051858127848533</v>
      </c>
      <c r="E80" s="7">
        <v>20699.3</v>
      </c>
      <c r="F80" s="15">
        <f t="shared" si="3"/>
        <v>-148.29999999999927</v>
      </c>
    </row>
    <row r="81" spans="1:6" x14ac:dyDescent="0.25">
      <c r="A81" s="17" t="s">
        <v>71</v>
      </c>
      <c r="B81" s="7">
        <v>2430</v>
      </c>
      <c r="C81" s="7">
        <v>2369.6999999999998</v>
      </c>
      <c r="D81" s="10">
        <f t="shared" si="2"/>
        <v>97.518518518518519</v>
      </c>
      <c r="E81" s="7">
        <v>118753.7</v>
      </c>
      <c r="F81" s="15">
        <f t="shared" si="3"/>
        <v>-116384</v>
      </c>
    </row>
    <row r="82" spans="1:6" x14ac:dyDescent="0.25">
      <c r="A82" s="17" t="s">
        <v>60</v>
      </c>
      <c r="B82" s="7">
        <v>214339.8</v>
      </c>
      <c r="C82" s="7">
        <v>179220.5</v>
      </c>
      <c r="D82" s="10">
        <f t="shared" si="2"/>
        <v>83.615128874805336</v>
      </c>
      <c r="E82" s="7">
        <v>140508.9</v>
      </c>
      <c r="F82" s="15">
        <f t="shared" si="3"/>
        <v>38711.600000000006</v>
      </c>
    </row>
    <row r="83" spans="1:6" x14ac:dyDescent="0.25">
      <c r="A83" s="17" t="s">
        <v>61</v>
      </c>
      <c r="B83" s="7">
        <v>0</v>
      </c>
      <c r="C83" s="7">
        <v>0</v>
      </c>
      <c r="D83" s="10">
        <v>0</v>
      </c>
      <c r="E83" s="7">
        <v>0</v>
      </c>
      <c r="F83" s="15">
        <f t="shared" si="3"/>
        <v>0</v>
      </c>
    </row>
    <row r="84" spans="1:6" x14ac:dyDescent="0.25">
      <c r="A84" s="8" t="s">
        <v>62</v>
      </c>
      <c r="B84" s="10">
        <f>B85+B86+B87</f>
        <v>1246317</v>
      </c>
      <c r="C84" s="10">
        <f>C85+C86+C87</f>
        <v>864590.3</v>
      </c>
      <c r="D84" s="10">
        <f t="shared" si="2"/>
        <v>69.371620542767204</v>
      </c>
      <c r="E84" s="10">
        <f>E85+E86+E87</f>
        <v>604696.6</v>
      </c>
      <c r="F84" s="15">
        <f t="shared" si="3"/>
        <v>259893.70000000007</v>
      </c>
    </row>
    <row r="85" spans="1:6" x14ac:dyDescent="0.25">
      <c r="A85" s="17" t="s">
        <v>63</v>
      </c>
      <c r="B85" s="7">
        <v>237388.5</v>
      </c>
      <c r="C85" s="7">
        <v>185084.7</v>
      </c>
      <c r="D85" s="10">
        <f t="shared" si="2"/>
        <v>77.967003456359521</v>
      </c>
      <c r="E85" s="7">
        <v>200249.3</v>
      </c>
      <c r="F85" s="15">
        <f t="shared" si="3"/>
        <v>-15164.599999999977</v>
      </c>
    </row>
    <row r="86" spans="1:6" x14ac:dyDescent="0.25">
      <c r="A86" s="17" t="s">
        <v>64</v>
      </c>
      <c r="B86" s="7">
        <v>742405.2</v>
      </c>
      <c r="C86" s="7">
        <v>476026.4</v>
      </c>
      <c r="D86" s="10">
        <f t="shared" si="2"/>
        <v>64.119486232046867</v>
      </c>
      <c r="E86" s="7">
        <v>242890.8</v>
      </c>
      <c r="F86" s="15">
        <f t="shared" si="3"/>
        <v>233135.60000000003</v>
      </c>
    </row>
    <row r="87" spans="1:6" x14ac:dyDescent="0.25">
      <c r="A87" s="17" t="s">
        <v>65</v>
      </c>
      <c r="B87" s="7">
        <v>266523.3</v>
      </c>
      <c r="C87" s="7">
        <v>203479.2</v>
      </c>
      <c r="D87" s="10">
        <f t="shared" si="2"/>
        <v>76.345745381360658</v>
      </c>
      <c r="E87" s="7">
        <v>161556.5</v>
      </c>
      <c r="F87" s="15">
        <f t="shared" si="3"/>
        <v>41922.700000000012</v>
      </c>
    </row>
    <row r="88" spans="1:6" x14ac:dyDescent="0.25">
      <c r="A88" s="8" t="s">
        <v>66</v>
      </c>
      <c r="B88" s="10">
        <f>B89+B90+B91</f>
        <v>57628.1</v>
      </c>
      <c r="C88" s="10">
        <f>C89+C90+C91</f>
        <v>31655.8</v>
      </c>
      <c r="D88" s="10">
        <f t="shared" si="2"/>
        <v>54.931188083591167</v>
      </c>
      <c r="E88" s="10">
        <f>E89+E90+E91</f>
        <v>27649.599999999999</v>
      </c>
      <c r="F88" s="15">
        <f t="shared" si="3"/>
        <v>4006.2000000000007</v>
      </c>
    </row>
    <row r="89" spans="1:6" x14ac:dyDescent="0.25">
      <c r="A89" s="17" t="s">
        <v>67</v>
      </c>
      <c r="B89" s="7">
        <v>44011.1</v>
      </c>
      <c r="C89" s="7">
        <v>21015.599999999999</v>
      </c>
      <c r="D89" s="10">
        <f t="shared" si="2"/>
        <v>47.750681078182552</v>
      </c>
      <c r="E89" s="7">
        <v>19850</v>
      </c>
      <c r="F89" s="15">
        <f t="shared" si="3"/>
        <v>1165.5999999999985</v>
      </c>
    </row>
    <row r="90" spans="1:6" x14ac:dyDescent="0.25">
      <c r="A90" s="17" t="s">
        <v>68</v>
      </c>
      <c r="B90" s="7">
        <v>0</v>
      </c>
      <c r="C90" s="7">
        <v>0</v>
      </c>
      <c r="D90" s="10">
        <v>0</v>
      </c>
      <c r="E90" s="7">
        <v>0</v>
      </c>
      <c r="F90" s="15">
        <f t="shared" si="3"/>
        <v>0</v>
      </c>
    </row>
    <row r="91" spans="1:6" ht="31.5" x14ac:dyDescent="0.25">
      <c r="A91" s="17" t="s">
        <v>72</v>
      </c>
      <c r="B91" s="7">
        <v>13617</v>
      </c>
      <c r="C91" s="7">
        <v>10640.2</v>
      </c>
      <c r="D91" s="10">
        <f t="shared" si="2"/>
        <v>78.139090842329452</v>
      </c>
      <c r="E91" s="7">
        <v>7799.6</v>
      </c>
      <c r="F91" s="15">
        <f t="shared" si="3"/>
        <v>2840.6000000000004</v>
      </c>
    </row>
    <row r="92" spans="1:6" x14ac:dyDescent="0.25">
      <c r="A92" s="8" t="s">
        <v>69</v>
      </c>
      <c r="B92" s="10">
        <f>B93</f>
        <v>10455</v>
      </c>
      <c r="C92" s="10">
        <f>C93</f>
        <v>7829</v>
      </c>
      <c r="D92" s="10">
        <f t="shared" si="2"/>
        <v>74.882831181252982</v>
      </c>
      <c r="E92" s="10">
        <f>E93</f>
        <v>7829</v>
      </c>
      <c r="F92" s="15">
        <f t="shared" si="3"/>
        <v>0</v>
      </c>
    </row>
    <row r="93" spans="1:6" ht="31.5" x14ac:dyDescent="0.25">
      <c r="A93" s="17" t="s">
        <v>70</v>
      </c>
      <c r="B93" s="7">
        <v>10455</v>
      </c>
      <c r="C93" s="7">
        <v>7829</v>
      </c>
      <c r="D93" s="10">
        <f t="shared" si="2"/>
        <v>74.882831181252982</v>
      </c>
      <c r="E93" s="7">
        <v>7829</v>
      </c>
      <c r="F93" s="15">
        <f t="shared" si="3"/>
        <v>0</v>
      </c>
    </row>
    <row r="94" spans="1:6" ht="21" thickBot="1" x14ac:dyDescent="0.3">
      <c r="A94" s="12" t="s">
        <v>1</v>
      </c>
      <c r="B94" s="13">
        <f>B37+B45+B48+B52+B59+B65+B67+B74+B77+B79+B84+B88+B92</f>
        <v>15518858.499999998</v>
      </c>
      <c r="C94" s="13">
        <f>C92+C88+C84+C79+C77+C74+C67+C65+C59+C52+C48+C37</f>
        <v>11343530.399999999</v>
      </c>
      <c r="D94" s="13">
        <f t="shared" si="2"/>
        <v>73.095133897895906</v>
      </c>
      <c r="E94" s="13">
        <f>E92+E88+E84+E79+E77+E74+E67+E65+E59+E52+E48+E37</f>
        <v>9496372.8000000007</v>
      </c>
      <c r="F94" s="16">
        <f>C94-E94</f>
        <v>1847157.5999999978</v>
      </c>
    </row>
  </sheetData>
  <mergeCells count="14">
    <mergeCell ref="A33:F33"/>
    <mergeCell ref="A34:A35"/>
    <mergeCell ref="B34:B35"/>
    <mergeCell ref="C34:C35"/>
    <mergeCell ref="D34:D35"/>
    <mergeCell ref="E34:E35"/>
    <mergeCell ref="F34:F35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2023-11-15T06:28:10Z</cp:lastPrinted>
  <dcterms:created xsi:type="dcterms:W3CDTF">2020-06-10T13:32:47Z</dcterms:created>
  <dcterms:modified xsi:type="dcterms:W3CDTF">2023-11-15T06:30:01Z</dcterms:modified>
</cp:coreProperties>
</file>